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nus Wickert\Dropbox\Arrangemang\Resultattävlingar IP\"/>
    </mc:Choice>
  </mc:AlternateContent>
  <xr:revisionPtr revIDLastSave="0" documentId="13_ncr:1_{9940521D-05F2-483A-95F4-B3B8583B1650}" xr6:coauthVersionLast="45" xr6:coauthVersionMax="45" xr10:uidLastSave="{00000000-0000-0000-0000-000000000000}"/>
  <bookViews>
    <workbookView xWindow="144" yWindow="60" windowWidth="18708" windowHeight="11820" xr2:uid="{00000000-000D-0000-FFFF-FFFF00000000}"/>
  </bookViews>
  <sheets>
    <sheet name="Poängprotokoll" sheetId="2" r:id="rId1"/>
    <sheet name="Individuella resultat" sheetId="4" state="hidden" r:id="rId2"/>
    <sheet name="Sammanställn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2" l="1"/>
  <c r="I39" i="2"/>
  <c r="K39" i="2"/>
  <c r="M39" i="2"/>
  <c r="O39" i="2"/>
  <c r="E40" i="2"/>
  <c r="G40" i="2"/>
  <c r="I40" i="2"/>
  <c r="K40" i="2"/>
  <c r="M40" i="2"/>
  <c r="O40" i="2"/>
  <c r="E41" i="2"/>
  <c r="I41" i="2"/>
  <c r="K41" i="2"/>
  <c r="M41" i="2"/>
  <c r="O41" i="2"/>
  <c r="E42" i="2"/>
  <c r="I42" i="2"/>
  <c r="K42" i="2"/>
  <c r="M42" i="2"/>
  <c r="O42" i="2"/>
  <c r="E43" i="2"/>
  <c r="I43" i="2"/>
  <c r="K43" i="2"/>
  <c r="M43" i="2"/>
  <c r="O43" i="2"/>
  <c r="E44" i="2"/>
  <c r="G44" i="2"/>
  <c r="I44" i="2"/>
  <c r="K44" i="2"/>
  <c r="M44" i="2"/>
  <c r="O44" i="2"/>
  <c r="E45" i="2"/>
  <c r="I45" i="2"/>
  <c r="K45" i="2"/>
  <c r="M45" i="2"/>
  <c r="O45" i="2"/>
  <c r="E46" i="2"/>
  <c r="I46" i="2"/>
  <c r="K46" i="2"/>
  <c r="M46" i="2"/>
  <c r="O46" i="2"/>
  <c r="E51" i="2"/>
  <c r="I51" i="2"/>
  <c r="K51" i="2"/>
  <c r="M51" i="2"/>
  <c r="O51" i="2"/>
  <c r="E52" i="2"/>
  <c r="G52" i="2"/>
  <c r="I52" i="2"/>
  <c r="K52" i="2"/>
  <c r="M52" i="2"/>
  <c r="O52" i="2"/>
  <c r="E53" i="2"/>
  <c r="I53" i="2"/>
  <c r="K53" i="2"/>
  <c r="M53" i="2"/>
  <c r="O53" i="2"/>
  <c r="E54" i="2"/>
  <c r="I54" i="2"/>
  <c r="K54" i="2"/>
  <c r="M54" i="2"/>
  <c r="O54" i="2"/>
  <c r="E55" i="2"/>
  <c r="I55" i="2"/>
  <c r="K55" i="2"/>
  <c r="M55" i="2"/>
  <c r="O55" i="2"/>
  <c r="E56" i="2"/>
  <c r="G56" i="2"/>
  <c r="I56" i="2"/>
  <c r="K56" i="2"/>
  <c r="M56" i="2"/>
  <c r="O56" i="2"/>
  <c r="E57" i="2"/>
  <c r="G57" i="2"/>
  <c r="I57" i="2"/>
  <c r="K57" i="2"/>
  <c r="M57" i="2"/>
  <c r="O57" i="2"/>
  <c r="E58" i="2"/>
  <c r="I58" i="2"/>
  <c r="K58" i="2"/>
  <c r="M58" i="2"/>
  <c r="O58" i="2"/>
  <c r="E50" i="2" l="1"/>
  <c r="K50" i="2"/>
  <c r="M38" i="2"/>
  <c r="M50" i="2"/>
  <c r="K38" i="2"/>
  <c r="O38" i="2"/>
  <c r="I38" i="2"/>
  <c r="O50" i="2"/>
  <c r="G50" i="2"/>
  <c r="I50" i="2"/>
  <c r="G38" i="2"/>
  <c r="E38" i="2"/>
  <c r="E305" i="2"/>
  <c r="G305" i="2"/>
  <c r="I305" i="2"/>
  <c r="K305" i="2"/>
  <c r="M305" i="2"/>
  <c r="O305" i="2"/>
  <c r="E306" i="2"/>
  <c r="G306" i="2"/>
  <c r="I306" i="2"/>
  <c r="K306" i="2"/>
  <c r="M306" i="2"/>
  <c r="O306" i="2"/>
  <c r="E283" i="2"/>
  <c r="G283" i="2"/>
  <c r="I283" i="2"/>
  <c r="K283" i="2"/>
  <c r="M283" i="2"/>
  <c r="O283" i="2"/>
  <c r="E284" i="2"/>
  <c r="G284" i="2"/>
  <c r="I284" i="2"/>
  <c r="K284" i="2"/>
  <c r="M284" i="2"/>
  <c r="O284" i="2"/>
  <c r="E252" i="2"/>
  <c r="G252" i="2"/>
  <c r="I252" i="2"/>
  <c r="K252" i="2"/>
  <c r="M252" i="2"/>
  <c r="O252" i="2"/>
  <c r="E240" i="2"/>
  <c r="G240" i="2"/>
  <c r="I240" i="2"/>
  <c r="K240" i="2"/>
  <c r="M240" i="2"/>
  <c r="O240" i="2"/>
  <c r="E218" i="2"/>
  <c r="G218" i="2"/>
  <c r="I218" i="2"/>
  <c r="K218" i="2"/>
  <c r="M218" i="2"/>
  <c r="O218" i="2"/>
  <c r="E185" i="2"/>
  <c r="G185" i="2"/>
  <c r="I185" i="2"/>
  <c r="K185" i="2"/>
  <c r="M185" i="2"/>
  <c r="O185" i="2"/>
  <c r="E186" i="2"/>
  <c r="G186" i="2"/>
  <c r="I186" i="2"/>
  <c r="K186" i="2"/>
  <c r="M186" i="2"/>
  <c r="O186" i="2"/>
  <c r="E174" i="2"/>
  <c r="G174" i="2"/>
  <c r="I174" i="2"/>
  <c r="K174" i="2"/>
  <c r="M174" i="2"/>
  <c r="O174" i="2"/>
  <c r="E152" i="2"/>
  <c r="G152" i="2"/>
  <c r="I152" i="2"/>
  <c r="K152" i="2"/>
  <c r="M152" i="2"/>
  <c r="O152" i="2"/>
  <c r="E86" i="2"/>
  <c r="G86" i="2"/>
  <c r="I86" i="2"/>
  <c r="K86" i="2"/>
  <c r="M86" i="2"/>
  <c r="O86" i="2"/>
  <c r="E9" i="2"/>
  <c r="I9" i="2"/>
  <c r="K9" i="2"/>
  <c r="M9" i="2"/>
  <c r="O9" i="2"/>
  <c r="G322" i="2" l="1"/>
  <c r="G321" i="2"/>
  <c r="G320" i="2"/>
  <c r="G319" i="2"/>
  <c r="G318" i="2"/>
  <c r="G317" i="2"/>
  <c r="G316" i="2"/>
  <c r="G315" i="2"/>
  <c r="G289" i="2"/>
  <c r="G288" i="2"/>
  <c r="G287" i="2"/>
  <c r="G286" i="2"/>
  <c r="G285" i="2"/>
  <c r="G282" i="2"/>
  <c r="G256" i="2"/>
  <c r="G255" i="2"/>
  <c r="G254" i="2"/>
  <c r="G253" i="2"/>
  <c r="G251" i="2"/>
  <c r="G250" i="2"/>
  <c r="G249" i="2"/>
  <c r="G223" i="2"/>
  <c r="G222" i="2"/>
  <c r="G221" i="2"/>
  <c r="G220" i="2"/>
  <c r="G219" i="2"/>
  <c r="G217" i="2"/>
  <c r="G216" i="2"/>
  <c r="G190" i="2"/>
  <c r="G189" i="2"/>
  <c r="G188" i="2"/>
  <c r="G187" i="2"/>
  <c r="G184" i="2"/>
  <c r="G183" i="2"/>
  <c r="G157" i="2"/>
  <c r="G156" i="2"/>
  <c r="G155" i="2"/>
  <c r="G154" i="2"/>
  <c r="G153" i="2"/>
  <c r="G151" i="2"/>
  <c r="G150" i="2"/>
  <c r="G124" i="2"/>
  <c r="G123" i="2"/>
  <c r="G122" i="2"/>
  <c r="G121" i="2"/>
  <c r="G120" i="2"/>
  <c r="G119" i="2"/>
  <c r="G118" i="2"/>
  <c r="G117" i="2"/>
  <c r="G91" i="2"/>
  <c r="G90" i="2"/>
  <c r="G89" i="2"/>
  <c r="G88" i="2"/>
  <c r="G87" i="2"/>
  <c r="G85" i="2"/>
  <c r="G84" i="2"/>
  <c r="G20" i="2"/>
  <c r="G23" i="2"/>
  <c r="G24" i="2"/>
  <c r="G18" i="2"/>
  <c r="A11" i="3"/>
  <c r="A10" i="3"/>
  <c r="A9" i="3"/>
  <c r="A8" i="3"/>
  <c r="A7" i="3"/>
  <c r="A6" i="3"/>
  <c r="A5" i="3"/>
  <c r="A4" i="3"/>
  <c r="A3" i="3"/>
  <c r="E29" i="2"/>
  <c r="A2" i="3"/>
  <c r="E315" i="2"/>
  <c r="E316" i="2"/>
  <c r="E317" i="2"/>
  <c r="E318" i="2"/>
  <c r="E319" i="2"/>
  <c r="E320" i="2"/>
  <c r="E321" i="2"/>
  <c r="E322" i="2"/>
  <c r="I315" i="2"/>
  <c r="I316" i="2"/>
  <c r="I317" i="2"/>
  <c r="I318" i="2"/>
  <c r="I319" i="2"/>
  <c r="I320" i="2"/>
  <c r="I321" i="2"/>
  <c r="I322" i="2"/>
  <c r="K315" i="2"/>
  <c r="K316" i="2"/>
  <c r="K317" i="2"/>
  <c r="K318" i="2"/>
  <c r="K319" i="2"/>
  <c r="K320" i="2"/>
  <c r="K321" i="2"/>
  <c r="K322" i="2"/>
  <c r="M315" i="2"/>
  <c r="M316" i="2"/>
  <c r="M317" i="2"/>
  <c r="M318" i="2"/>
  <c r="M319" i="2"/>
  <c r="M320" i="2"/>
  <c r="M321" i="2"/>
  <c r="M322" i="2"/>
  <c r="O315" i="2"/>
  <c r="O316" i="2"/>
  <c r="O317" i="2"/>
  <c r="O318" i="2"/>
  <c r="O319" i="2"/>
  <c r="O320" i="2"/>
  <c r="O321" i="2"/>
  <c r="O322" i="2"/>
  <c r="E326" i="2"/>
  <c r="E303" i="2"/>
  <c r="E304" i="2"/>
  <c r="E307" i="2"/>
  <c r="E308" i="2"/>
  <c r="E309" i="2"/>
  <c r="E310" i="2"/>
  <c r="G303" i="2"/>
  <c r="G304" i="2"/>
  <c r="G307" i="2"/>
  <c r="G308" i="2"/>
  <c r="G309" i="2"/>
  <c r="G310" i="2"/>
  <c r="I303" i="2"/>
  <c r="I304" i="2"/>
  <c r="I307" i="2"/>
  <c r="I308" i="2"/>
  <c r="I309" i="2"/>
  <c r="I310" i="2"/>
  <c r="K303" i="2"/>
  <c r="K304" i="2"/>
  <c r="K307" i="2"/>
  <c r="K308" i="2"/>
  <c r="K309" i="2"/>
  <c r="K310" i="2"/>
  <c r="M303" i="2"/>
  <c r="M304" i="2"/>
  <c r="M307" i="2"/>
  <c r="M308" i="2"/>
  <c r="M309" i="2"/>
  <c r="M310" i="2"/>
  <c r="O303" i="2"/>
  <c r="O304" i="2"/>
  <c r="O307" i="2"/>
  <c r="O308" i="2"/>
  <c r="O309" i="2"/>
  <c r="O310" i="2"/>
  <c r="E282" i="2"/>
  <c r="E285" i="2"/>
  <c r="E286" i="2"/>
  <c r="E287" i="2"/>
  <c r="E288" i="2"/>
  <c r="E289" i="2"/>
  <c r="I282" i="2"/>
  <c r="I285" i="2"/>
  <c r="I286" i="2"/>
  <c r="I287" i="2"/>
  <c r="I288" i="2"/>
  <c r="I289" i="2"/>
  <c r="K282" i="2"/>
  <c r="K285" i="2"/>
  <c r="K286" i="2"/>
  <c r="K287" i="2"/>
  <c r="K288" i="2"/>
  <c r="K289" i="2"/>
  <c r="M282" i="2"/>
  <c r="M285" i="2"/>
  <c r="M286" i="2"/>
  <c r="M287" i="2"/>
  <c r="M288" i="2"/>
  <c r="M289" i="2"/>
  <c r="O282" i="2"/>
  <c r="O285" i="2"/>
  <c r="O286" i="2"/>
  <c r="O287" i="2"/>
  <c r="O288" i="2"/>
  <c r="O289" i="2"/>
  <c r="E293" i="2"/>
  <c r="E270" i="2"/>
  <c r="E271" i="2"/>
  <c r="E272" i="2"/>
  <c r="E273" i="2"/>
  <c r="E274" i="2"/>
  <c r="E275" i="2"/>
  <c r="E276" i="2"/>
  <c r="E277" i="2"/>
  <c r="G270" i="2"/>
  <c r="G271" i="2"/>
  <c r="G272" i="2"/>
  <c r="G273" i="2"/>
  <c r="G274" i="2"/>
  <c r="G275" i="2"/>
  <c r="G276" i="2"/>
  <c r="G277" i="2"/>
  <c r="I270" i="2"/>
  <c r="I271" i="2"/>
  <c r="I272" i="2"/>
  <c r="I273" i="2"/>
  <c r="I274" i="2"/>
  <c r="I275" i="2"/>
  <c r="I276" i="2"/>
  <c r="I277" i="2"/>
  <c r="K270" i="2"/>
  <c r="K271" i="2"/>
  <c r="K272" i="2"/>
  <c r="K273" i="2"/>
  <c r="K274" i="2"/>
  <c r="K275" i="2"/>
  <c r="K276" i="2"/>
  <c r="K277" i="2"/>
  <c r="M270" i="2"/>
  <c r="M271" i="2"/>
  <c r="M272" i="2"/>
  <c r="M273" i="2"/>
  <c r="M274" i="2"/>
  <c r="M275" i="2"/>
  <c r="M276" i="2"/>
  <c r="M277" i="2"/>
  <c r="O270" i="2"/>
  <c r="O271" i="2"/>
  <c r="O272" i="2"/>
  <c r="O273" i="2"/>
  <c r="O274" i="2"/>
  <c r="O275" i="2"/>
  <c r="O276" i="2"/>
  <c r="O277" i="2"/>
  <c r="E249" i="2"/>
  <c r="E250" i="2"/>
  <c r="E251" i="2"/>
  <c r="E253" i="2"/>
  <c r="E254" i="2"/>
  <c r="E255" i="2"/>
  <c r="E256" i="2"/>
  <c r="I249" i="2"/>
  <c r="I250" i="2"/>
  <c r="I251" i="2"/>
  <c r="I253" i="2"/>
  <c r="I254" i="2"/>
  <c r="I255" i="2"/>
  <c r="I256" i="2"/>
  <c r="K249" i="2"/>
  <c r="K250" i="2"/>
  <c r="K251" i="2"/>
  <c r="K253" i="2"/>
  <c r="K254" i="2"/>
  <c r="K255" i="2"/>
  <c r="K256" i="2"/>
  <c r="M249" i="2"/>
  <c r="M250" i="2"/>
  <c r="M251" i="2"/>
  <c r="M253" i="2"/>
  <c r="M254" i="2"/>
  <c r="M255" i="2"/>
  <c r="M256" i="2"/>
  <c r="O249" i="2"/>
  <c r="O250" i="2"/>
  <c r="O251" i="2"/>
  <c r="O253" i="2"/>
  <c r="O254" i="2"/>
  <c r="O255" i="2"/>
  <c r="O256" i="2"/>
  <c r="E260" i="2"/>
  <c r="E237" i="2"/>
  <c r="E238" i="2"/>
  <c r="E239" i="2"/>
  <c r="E241" i="2"/>
  <c r="E242" i="2"/>
  <c r="E243" i="2"/>
  <c r="E244" i="2"/>
  <c r="G237" i="2"/>
  <c r="G238" i="2"/>
  <c r="G239" i="2"/>
  <c r="G241" i="2"/>
  <c r="G242" i="2"/>
  <c r="G243" i="2"/>
  <c r="G244" i="2"/>
  <c r="I237" i="2"/>
  <c r="I238" i="2"/>
  <c r="I239" i="2"/>
  <c r="I241" i="2"/>
  <c r="I242" i="2"/>
  <c r="I243" i="2"/>
  <c r="I244" i="2"/>
  <c r="K237" i="2"/>
  <c r="K238" i="2"/>
  <c r="K239" i="2"/>
  <c r="K241" i="2"/>
  <c r="K242" i="2"/>
  <c r="K243" i="2"/>
  <c r="K244" i="2"/>
  <c r="M237" i="2"/>
  <c r="M238" i="2"/>
  <c r="M239" i="2"/>
  <c r="M241" i="2"/>
  <c r="M242" i="2"/>
  <c r="M243" i="2"/>
  <c r="M244" i="2"/>
  <c r="O237" i="2"/>
  <c r="O238" i="2"/>
  <c r="O239" i="2"/>
  <c r="O241" i="2"/>
  <c r="O242" i="2"/>
  <c r="O243" i="2"/>
  <c r="O244" i="2"/>
  <c r="E216" i="2"/>
  <c r="E217" i="2"/>
  <c r="E219" i="2"/>
  <c r="E220" i="2"/>
  <c r="E221" i="2"/>
  <c r="E222" i="2"/>
  <c r="E223" i="2"/>
  <c r="I216" i="2"/>
  <c r="I217" i="2"/>
  <c r="I219" i="2"/>
  <c r="I220" i="2"/>
  <c r="I221" i="2"/>
  <c r="I222" i="2"/>
  <c r="I223" i="2"/>
  <c r="K216" i="2"/>
  <c r="K217" i="2"/>
  <c r="K219" i="2"/>
  <c r="K220" i="2"/>
  <c r="K221" i="2"/>
  <c r="K222" i="2"/>
  <c r="K223" i="2"/>
  <c r="M216" i="2"/>
  <c r="M217" i="2"/>
  <c r="M219" i="2"/>
  <c r="M220" i="2"/>
  <c r="M221" i="2"/>
  <c r="M222" i="2"/>
  <c r="M223" i="2"/>
  <c r="O216" i="2"/>
  <c r="O217" i="2"/>
  <c r="O219" i="2"/>
  <c r="O220" i="2"/>
  <c r="O221" i="2"/>
  <c r="O222" i="2"/>
  <c r="O223" i="2"/>
  <c r="E227" i="2"/>
  <c r="E204" i="2"/>
  <c r="E205" i="2"/>
  <c r="E206" i="2"/>
  <c r="E207" i="2"/>
  <c r="E208" i="2"/>
  <c r="E209" i="2"/>
  <c r="E210" i="2"/>
  <c r="E211" i="2"/>
  <c r="G204" i="2"/>
  <c r="G205" i="2"/>
  <c r="G206" i="2"/>
  <c r="G207" i="2"/>
  <c r="G208" i="2"/>
  <c r="G209" i="2"/>
  <c r="G210" i="2"/>
  <c r="G211" i="2"/>
  <c r="I204" i="2"/>
  <c r="I205" i="2"/>
  <c r="I206" i="2"/>
  <c r="I207" i="2"/>
  <c r="I208" i="2"/>
  <c r="I209" i="2"/>
  <c r="I210" i="2"/>
  <c r="I211" i="2"/>
  <c r="K204" i="2"/>
  <c r="K205" i="2"/>
  <c r="K206" i="2"/>
  <c r="K207" i="2"/>
  <c r="K208" i="2"/>
  <c r="K209" i="2"/>
  <c r="K210" i="2"/>
  <c r="K211" i="2"/>
  <c r="M204" i="2"/>
  <c r="M205" i="2"/>
  <c r="M206" i="2"/>
  <c r="M207" i="2"/>
  <c r="M208" i="2"/>
  <c r="M209" i="2"/>
  <c r="M210" i="2"/>
  <c r="M211" i="2"/>
  <c r="O204" i="2"/>
  <c r="O205" i="2"/>
  <c r="O206" i="2"/>
  <c r="O207" i="2"/>
  <c r="O208" i="2"/>
  <c r="O209" i="2"/>
  <c r="O210" i="2"/>
  <c r="O211" i="2"/>
  <c r="E183" i="2"/>
  <c r="E184" i="2"/>
  <c r="E187" i="2"/>
  <c r="E188" i="2"/>
  <c r="E189" i="2"/>
  <c r="E190" i="2"/>
  <c r="I183" i="2"/>
  <c r="I184" i="2"/>
  <c r="I187" i="2"/>
  <c r="I188" i="2"/>
  <c r="I189" i="2"/>
  <c r="I190" i="2"/>
  <c r="K183" i="2"/>
  <c r="K184" i="2"/>
  <c r="K187" i="2"/>
  <c r="K188" i="2"/>
  <c r="K189" i="2"/>
  <c r="K190" i="2"/>
  <c r="M183" i="2"/>
  <c r="M184" i="2"/>
  <c r="M187" i="2"/>
  <c r="M188" i="2"/>
  <c r="M189" i="2"/>
  <c r="M190" i="2"/>
  <c r="O183" i="2"/>
  <c r="O184" i="2"/>
  <c r="O187" i="2"/>
  <c r="O188" i="2"/>
  <c r="O189" i="2"/>
  <c r="O190" i="2"/>
  <c r="E194" i="2"/>
  <c r="E171" i="2"/>
  <c r="E172" i="2"/>
  <c r="E173" i="2"/>
  <c r="E175" i="2"/>
  <c r="E176" i="2"/>
  <c r="E177" i="2"/>
  <c r="E178" i="2"/>
  <c r="G171" i="2"/>
  <c r="G172" i="2"/>
  <c r="G173" i="2"/>
  <c r="G175" i="2"/>
  <c r="G176" i="2"/>
  <c r="G177" i="2"/>
  <c r="G178" i="2"/>
  <c r="I171" i="2"/>
  <c r="I172" i="2"/>
  <c r="I173" i="2"/>
  <c r="I175" i="2"/>
  <c r="I176" i="2"/>
  <c r="I177" i="2"/>
  <c r="I178" i="2"/>
  <c r="K171" i="2"/>
  <c r="K172" i="2"/>
  <c r="K173" i="2"/>
  <c r="K175" i="2"/>
  <c r="K176" i="2"/>
  <c r="K177" i="2"/>
  <c r="K178" i="2"/>
  <c r="M171" i="2"/>
  <c r="M172" i="2"/>
  <c r="M173" i="2"/>
  <c r="M175" i="2"/>
  <c r="M176" i="2"/>
  <c r="M177" i="2"/>
  <c r="M178" i="2"/>
  <c r="O171" i="2"/>
  <c r="O172" i="2"/>
  <c r="O173" i="2"/>
  <c r="O175" i="2"/>
  <c r="O176" i="2"/>
  <c r="O177" i="2"/>
  <c r="O178" i="2"/>
  <c r="E150" i="2"/>
  <c r="E151" i="2"/>
  <c r="E153" i="2"/>
  <c r="E154" i="2"/>
  <c r="E155" i="2"/>
  <c r="E156" i="2"/>
  <c r="E157" i="2"/>
  <c r="I150" i="2"/>
  <c r="I151" i="2"/>
  <c r="I153" i="2"/>
  <c r="I154" i="2"/>
  <c r="I155" i="2"/>
  <c r="I156" i="2"/>
  <c r="I157" i="2"/>
  <c r="K150" i="2"/>
  <c r="K151" i="2"/>
  <c r="K153" i="2"/>
  <c r="K154" i="2"/>
  <c r="K155" i="2"/>
  <c r="K156" i="2"/>
  <c r="K157" i="2"/>
  <c r="M150" i="2"/>
  <c r="M151" i="2"/>
  <c r="M153" i="2"/>
  <c r="M154" i="2"/>
  <c r="M155" i="2"/>
  <c r="M156" i="2"/>
  <c r="M157" i="2"/>
  <c r="O150" i="2"/>
  <c r="O151" i="2"/>
  <c r="O153" i="2"/>
  <c r="O154" i="2"/>
  <c r="O155" i="2"/>
  <c r="O156" i="2"/>
  <c r="O157" i="2"/>
  <c r="E161" i="2"/>
  <c r="E138" i="2"/>
  <c r="E139" i="2"/>
  <c r="E140" i="2"/>
  <c r="E141" i="2"/>
  <c r="E142" i="2"/>
  <c r="E143" i="2"/>
  <c r="E144" i="2"/>
  <c r="E145" i="2"/>
  <c r="G138" i="2"/>
  <c r="G139" i="2"/>
  <c r="G140" i="2"/>
  <c r="G141" i="2"/>
  <c r="G142" i="2"/>
  <c r="G143" i="2"/>
  <c r="G144" i="2"/>
  <c r="G145" i="2"/>
  <c r="I138" i="2"/>
  <c r="I139" i="2"/>
  <c r="I140" i="2"/>
  <c r="I141" i="2"/>
  <c r="I142" i="2"/>
  <c r="I143" i="2"/>
  <c r="I144" i="2"/>
  <c r="I145" i="2"/>
  <c r="K138" i="2"/>
  <c r="K139" i="2"/>
  <c r="K140" i="2"/>
  <c r="K141" i="2"/>
  <c r="K142" i="2"/>
  <c r="K143" i="2"/>
  <c r="K144" i="2"/>
  <c r="K145" i="2"/>
  <c r="M138" i="2"/>
  <c r="M139" i="2"/>
  <c r="M140" i="2"/>
  <c r="M141" i="2"/>
  <c r="M142" i="2"/>
  <c r="M143" i="2"/>
  <c r="M144" i="2"/>
  <c r="M145" i="2"/>
  <c r="O138" i="2"/>
  <c r="O139" i="2"/>
  <c r="O140" i="2"/>
  <c r="O141" i="2"/>
  <c r="O142" i="2"/>
  <c r="O143" i="2"/>
  <c r="O144" i="2"/>
  <c r="O145" i="2"/>
  <c r="E117" i="2"/>
  <c r="E118" i="2"/>
  <c r="E119" i="2"/>
  <c r="E120" i="2"/>
  <c r="E121" i="2"/>
  <c r="E122" i="2"/>
  <c r="E123" i="2"/>
  <c r="E124" i="2"/>
  <c r="I117" i="2"/>
  <c r="I118" i="2"/>
  <c r="I119" i="2"/>
  <c r="I120" i="2"/>
  <c r="I121" i="2"/>
  <c r="I122" i="2"/>
  <c r="I123" i="2"/>
  <c r="I124" i="2"/>
  <c r="K117" i="2"/>
  <c r="K118" i="2"/>
  <c r="K119" i="2"/>
  <c r="K120" i="2"/>
  <c r="K121" i="2"/>
  <c r="K122" i="2"/>
  <c r="K123" i="2"/>
  <c r="K124" i="2"/>
  <c r="M117" i="2"/>
  <c r="M118" i="2"/>
  <c r="M119" i="2"/>
  <c r="M120" i="2"/>
  <c r="M121" i="2"/>
  <c r="M122" i="2"/>
  <c r="M123" i="2"/>
  <c r="M124" i="2"/>
  <c r="O117" i="2"/>
  <c r="O118" i="2"/>
  <c r="O119" i="2"/>
  <c r="O120" i="2"/>
  <c r="O121" i="2"/>
  <c r="O122" i="2"/>
  <c r="O123" i="2"/>
  <c r="O124" i="2"/>
  <c r="E128" i="2"/>
  <c r="E105" i="2"/>
  <c r="E106" i="2"/>
  <c r="E107" i="2"/>
  <c r="E108" i="2"/>
  <c r="E109" i="2"/>
  <c r="E110" i="2"/>
  <c r="E111" i="2"/>
  <c r="E112" i="2"/>
  <c r="G105" i="2"/>
  <c r="G106" i="2"/>
  <c r="G107" i="2"/>
  <c r="G108" i="2"/>
  <c r="G109" i="2"/>
  <c r="G110" i="2"/>
  <c r="G111" i="2"/>
  <c r="G112" i="2"/>
  <c r="I105" i="2"/>
  <c r="I106" i="2"/>
  <c r="I107" i="2"/>
  <c r="I108" i="2"/>
  <c r="I109" i="2"/>
  <c r="I110" i="2"/>
  <c r="I111" i="2"/>
  <c r="I112" i="2"/>
  <c r="K105" i="2"/>
  <c r="K106" i="2"/>
  <c r="K107" i="2"/>
  <c r="K108" i="2"/>
  <c r="K109" i="2"/>
  <c r="K110" i="2"/>
  <c r="K111" i="2"/>
  <c r="K112" i="2"/>
  <c r="M105" i="2"/>
  <c r="M106" i="2"/>
  <c r="M107" i="2"/>
  <c r="M108" i="2"/>
  <c r="M109" i="2"/>
  <c r="M110" i="2"/>
  <c r="M111" i="2"/>
  <c r="M112" i="2"/>
  <c r="O105" i="2"/>
  <c r="O106" i="2"/>
  <c r="O107" i="2"/>
  <c r="O108" i="2"/>
  <c r="O109" i="2"/>
  <c r="O110" i="2"/>
  <c r="O111" i="2"/>
  <c r="O112" i="2"/>
  <c r="E84" i="2"/>
  <c r="E85" i="2"/>
  <c r="E87" i="2"/>
  <c r="E88" i="2"/>
  <c r="E89" i="2"/>
  <c r="E90" i="2"/>
  <c r="E91" i="2"/>
  <c r="I84" i="2"/>
  <c r="I85" i="2"/>
  <c r="I87" i="2"/>
  <c r="I88" i="2"/>
  <c r="I89" i="2"/>
  <c r="I90" i="2"/>
  <c r="I91" i="2"/>
  <c r="K84" i="2"/>
  <c r="K85" i="2"/>
  <c r="K87" i="2"/>
  <c r="K88" i="2"/>
  <c r="K89" i="2"/>
  <c r="K90" i="2"/>
  <c r="K91" i="2"/>
  <c r="M84" i="2"/>
  <c r="M85" i="2"/>
  <c r="M87" i="2"/>
  <c r="M88" i="2"/>
  <c r="M89" i="2"/>
  <c r="M90" i="2"/>
  <c r="M91" i="2"/>
  <c r="O84" i="2"/>
  <c r="O85" i="2"/>
  <c r="O87" i="2"/>
  <c r="O88" i="2"/>
  <c r="O89" i="2"/>
  <c r="O90" i="2"/>
  <c r="O91" i="2"/>
  <c r="E95" i="2"/>
  <c r="E72" i="2"/>
  <c r="E73" i="2"/>
  <c r="E74" i="2"/>
  <c r="E75" i="2"/>
  <c r="E76" i="2"/>
  <c r="E77" i="2"/>
  <c r="E78" i="2"/>
  <c r="E79" i="2"/>
  <c r="G75" i="2"/>
  <c r="G76" i="2"/>
  <c r="I72" i="2"/>
  <c r="I73" i="2"/>
  <c r="I74" i="2"/>
  <c r="I75" i="2"/>
  <c r="I76" i="2"/>
  <c r="I77" i="2"/>
  <c r="I78" i="2"/>
  <c r="I79" i="2"/>
  <c r="K72" i="2"/>
  <c r="K73" i="2"/>
  <c r="K74" i="2"/>
  <c r="K75" i="2"/>
  <c r="K76" i="2"/>
  <c r="K77" i="2"/>
  <c r="K78" i="2"/>
  <c r="K79" i="2"/>
  <c r="M72" i="2"/>
  <c r="M73" i="2"/>
  <c r="M74" i="2"/>
  <c r="M75" i="2"/>
  <c r="M76" i="2"/>
  <c r="M77" i="2"/>
  <c r="M78" i="2"/>
  <c r="M79" i="2"/>
  <c r="O72" i="2"/>
  <c r="O73" i="2"/>
  <c r="O74" i="2"/>
  <c r="O75" i="2"/>
  <c r="O76" i="2"/>
  <c r="O77" i="2"/>
  <c r="O78" i="2"/>
  <c r="O79" i="2"/>
  <c r="E62" i="2"/>
  <c r="O19" i="2"/>
  <c r="O20" i="2"/>
  <c r="O21" i="2"/>
  <c r="O22" i="2"/>
  <c r="O23" i="2"/>
  <c r="O24" i="2"/>
  <c r="O25" i="2"/>
  <c r="O18" i="2"/>
  <c r="M19" i="2"/>
  <c r="M20" i="2"/>
  <c r="M21" i="2"/>
  <c r="M22" i="2"/>
  <c r="M23" i="2"/>
  <c r="M24" i="2"/>
  <c r="M25" i="2"/>
  <c r="M18" i="2"/>
  <c r="K19" i="2"/>
  <c r="K20" i="2"/>
  <c r="K21" i="2"/>
  <c r="K22" i="2"/>
  <c r="K23" i="2"/>
  <c r="K24" i="2"/>
  <c r="K25" i="2"/>
  <c r="K18" i="2"/>
  <c r="I19" i="2"/>
  <c r="I20" i="2"/>
  <c r="I21" i="2"/>
  <c r="I22" i="2"/>
  <c r="I23" i="2"/>
  <c r="I24" i="2"/>
  <c r="I25" i="2"/>
  <c r="I18" i="2"/>
  <c r="E19" i="2"/>
  <c r="E20" i="2"/>
  <c r="E21" i="2"/>
  <c r="E22" i="2"/>
  <c r="E23" i="2"/>
  <c r="E24" i="2"/>
  <c r="E25" i="2"/>
  <c r="E18" i="2"/>
  <c r="O7" i="2"/>
  <c r="O8" i="2"/>
  <c r="O10" i="2"/>
  <c r="O11" i="2"/>
  <c r="O12" i="2"/>
  <c r="O13" i="2"/>
  <c r="O6" i="2"/>
  <c r="M7" i="2"/>
  <c r="M8" i="2"/>
  <c r="M10" i="2"/>
  <c r="M11" i="2"/>
  <c r="M12" i="2"/>
  <c r="M13" i="2"/>
  <c r="M6" i="2"/>
  <c r="K7" i="2"/>
  <c r="K8" i="2"/>
  <c r="K10" i="2"/>
  <c r="K11" i="2"/>
  <c r="K12" i="2"/>
  <c r="K13" i="2"/>
  <c r="K6" i="2"/>
  <c r="I7" i="2"/>
  <c r="I8" i="2"/>
  <c r="I10" i="2"/>
  <c r="I11" i="2"/>
  <c r="I12" i="2"/>
  <c r="I13" i="2"/>
  <c r="I6" i="2"/>
  <c r="G8" i="2"/>
  <c r="G13" i="2"/>
  <c r="G6" i="2"/>
  <c r="E7" i="2"/>
  <c r="E8" i="2"/>
  <c r="E10" i="2"/>
  <c r="E11" i="2"/>
  <c r="E12" i="2"/>
  <c r="E13" i="2"/>
  <c r="E6" i="2"/>
  <c r="G149" i="2" l="1"/>
  <c r="G281" i="2"/>
  <c r="G83" i="2"/>
  <c r="G248" i="2"/>
  <c r="G182" i="2"/>
  <c r="G215" i="2"/>
  <c r="G314" i="2"/>
  <c r="I5" i="2"/>
  <c r="G116" i="2"/>
  <c r="E5" i="2"/>
  <c r="G5" i="2"/>
  <c r="E314" i="2"/>
  <c r="M17" i="2"/>
  <c r="M5" i="2"/>
  <c r="O17" i="2"/>
  <c r="K5" i="2"/>
  <c r="I71" i="2"/>
  <c r="O83" i="2"/>
  <c r="O104" i="2"/>
  <c r="G104" i="2"/>
  <c r="M116" i="2"/>
  <c r="O137" i="2"/>
  <c r="G137" i="2"/>
  <c r="M149" i="2"/>
  <c r="E149" i="2"/>
  <c r="M170" i="2"/>
  <c r="E170" i="2"/>
  <c r="K182" i="2"/>
  <c r="K203" i="2"/>
  <c r="I215" i="2"/>
  <c r="I236" i="2"/>
  <c r="O248" i="2"/>
  <c r="O269" i="2"/>
  <c r="G269" i="2"/>
  <c r="M281" i="2"/>
  <c r="E281" i="2"/>
  <c r="M302" i="2"/>
  <c r="E302" i="2"/>
  <c r="K314" i="2"/>
  <c r="K71" i="2"/>
  <c r="I83" i="2"/>
  <c r="I104" i="2"/>
  <c r="O116" i="2"/>
  <c r="I137" i="2"/>
  <c r="O149" i="2"/>
  <c r="O170" i="2"/>
  <c r="G170" i="2"/>
  <c r="M182" i="2"/>
  <c r="E182" i="2"/>
  <c r="M203" i="2"/>
  <c r="E203" i="2"/>
  <c r="K215" i="2"/>
  <c r="K236" i="2"/>
  <c r="I248" i="2"/>
  <c r="I269" i="2"/>
  <c r="O281" i="2"/>
  <c r="O302" i="2"/>
  <c r="G302" i="2"/>
  <c r="M314" i="2"/>
  <c r="O5" i="2"/>
  <c r="E17" i="2"/>
  <c r="I17" i="2"/>
  <c r="K17" i="2"/>
  <c r="M71" i="2"/>
  <c r="E71" i="2"/>
  <c r="K83" i="2"/>
  <c r="K104" i="2"/>
  <c r="I116" i="2"/>
  <c r="K137" i="2"/>
  <c r="I149" i="2"/>
  <c r="I170" i="2"/>
  <c r="O182" i="2"/>
  <c r="O203" i="2"/>
  <c r="G203" i="2"/>
  <c r="M215" i="2"/>
  <c r="E215" i="2"/>
  <c r="M236" i="2"/>
  <c r="E236" i="2"/>
  <c r="K248" i="2"/>
  <c r="K269" i="2"/>
  <c r="I281" i="2"/>
  <c r="I302" i="2"/>
  <c r="O314" i="2"/>
  <c r="O71" i="2"/>
  <c r="G71" i="2"/>
  <c r="M83" i="2"/>
  <c r="E83" i="2"/>
  <c r="M104" i="2"/>
  <c r="E104" i="2"/>
  <c r="K116" i="2"/>
  <c r="E116" i="2"/>
  <c r="M137" i="2"/>
  <c r="E137" i="2"/>
  <c r="K149" i="2"/>
  <c r="K170" i="2"/>
  <c r="I182" i="2"/>
  <c r="I203" i="2"/>
  <c r="O215" i="2"/>
  <c r="O236" i="2"/>
  <c r="G236" i="2"/>
  <c r="M248" i="2"/>
  <c r="E248" i="2"/>
  <c r="M269" i="2"/>
  <c r="E269" i="2"/>
  <c r="K281" i="2"/>
  <c r="K302" i="2"/>
  <c r="I314" i="2"/>
  <c r="G17" i="2"/>
  <c r="P29" i="2" l="1"/>
  <c r="D2" i="3" s="1"/>
  <c r="P194" i="2"/>
  <c r="D7" i="3" s="1"/>
  <c r="P94" i="2"/>
  <c r="C4" i="3" s="1"/>
  <c r="P62" i="2"/>
  <c r="D3" i="3" s="1"/>
  <c r="P28" i="2"/>
  <c r="C2" i="3" s="1"/>
  <c r="P227" i="2"/>
  <c r="D8" i="3" s="1"/>
  <c r="P326" i="2"/>
  <c r="D11" i="3" s="1"/>
  <c r="P325" i="2"/>
  <c r="C11" i="3" s="1"/>
  <c r="P161" i="2"/>
  <c r="D6" i="3" s="1"/>
  <c r="P193" i="2"/>
  <c r="C7" i="3" s="1"/>
  <c r="P260" i="2"/>
  <c r="D9" i="3" s="1"/>
  <c r="P293" i="2"/>
  <c r="D10" i="3" s="1"/>
  <c r="P226" i="2"/>
  <c r="C8" i="3" s="1"/>
  <c r="P128" i="2"/>
  <c r="D5" i="3" s="1"/>
  <c r="P95" i="2"/>
  <c r="D4" i="3" s="1"/>
  <c r="P61" i="2"/>
  <c r="C3" i="3" s="1"/>
  <c r="P160" i="2"/>
  <c r="C6" i="3" s="1"/>
  <c r="P127" i="2"/>
  <c r="C5" i="3" s="1"/>
  <c r="P292" i="2"/>
  <c r="C10" i="3" s="1"/>
  <c r="P259" i="2"/>
  <c r="P192" i="2" l="1"/>
  <c r="B7" i="3" s="1"/>
  <c r="P225" i="2"/>
  <c r="B8" i="3" s="1"/>
  <c r="P93" i="2"/>
  <c r="B4" i="3" s="1"/>
  <c r="P27" i="2"/>
  <c r="B2" i="3" s="1"/>
  <c r="P258" i="2"/>
  <c r="B9" i="3" s="1"/>
  <c r="P291" i="2"/>
  <c r="B10" i="3" s="1"/>
  <c r="P324" i="2"/>
  <c r="B11" i="3" s="1"/>
  <c r="P126" i="2"/>
  <c r="B5" i="3" s="1"/>
  <c r="C9" i="3"/>
  <c r="P60" i="2"/>
  <c r="B3" i="3" s="1"/>
  <c r="P159" i="2"/>
  <c r="B6" i="3" s="1"/>
</calcChain>
</file>

<file path=xl/sharedStrings.xml><?xml version="1.0" encoding="utf-8"?>
<sst xmlns="http://schemas.openxmlformats.org/spreadsheetml/2006/main" count="1454" uniqueCount="238">
  <si>
    <t>cm</t>
  </si>
  <si>
    <t>Namn</t>
  </si>
  <si>
    <t>FLICKOR</t>
  </si>
  <si>
    <t>POJKAR</t>
  </si>
  <si>
    <t>Född</t>
  </si>
  <si>
    <t>Poäng</t>
  </si>
  <si>
    <t>800 m</t>
  </si>
  <si>
    <t>Höjd</t>
  </si>
  <si>
    <t>Längd</t>
  </si>
  <si>
    <t>Kula</t>
  </si>
  <si>
    <t>Spjut</t>
  </si>
  <si>
    <t>m</t>
  </si>
  <si>
    <t>ss,xx</t>
  </si>
  <si>
    <t>80m hä</t>
  </si>
  <si>
    <t>KLUBB</t>
  </si>
  <si>
    <t>STAFETT</t>
  </si>
  <si>
    <t>Resultat</t>
  </si>
  <si>
    <t>TOTALPOÄNG MIXAT</t>
  </si>
  <si>
    <t>TOTALPOÄNG FLICKOR</t>
  </si>
  <si>
    <t>TOTALPOÄNG POJKAR</t>
  </si>
  <si>
    <t>Klubb</t>
  </si>
  <si>
    <t>Pojkar</t>
  </si>
  <si>
    <t>Flickor</t>
  </si>
  <si>
    <t>Mixat</t>
  </si>
  <si>
    <t>Hannah Kinane</t>
  </si>
  <si>
    <t>Linn Adolfsson</t>
  </si>
  <si>
    <t>Julia Samuelsson</t>
  </si>
  <si>
    <t>Beatrice Flensborg</t>
  </si>
  <si>
    <t>Ida Malmborg</t>
  </si>
  <si>
    <t>Isabelle Malmborg</t>
  </si>
  <si>
    <t>Nora Hägg</t>
  </si>
  <si>
    <t>Louise Szwed</t>
  </si>
  <si>
    <t>Mindor Bergler</t>
  </si>
  <si>
    <t>Leo Wickert</t>
  </si>
  <si>
    <t>Samuel Berhane</t>
  </si>
  <si>
    <t>Erik Larripa Taxell</t>
  </si>
  <si>
    <t>Nils Ahlgren</t>
  </si>
  <si>
    <t>Vidar Lind</t>
  </si>
  <si>
    <t>Alexander Hägg</t>
  </si>
  <si>
    <t>Jacob Henningsohn</t>
  </si>
  <si>
    <t>Bromma IF</t>
  </si>
  <si>
    <t>Hässelby SK lag 1</t>
  </si>
  <si>
    <t>Hässelby SK tjejlag</t>
  </si>
  <si>
    <t>Xana Baxter</t>
  </si>
  <si>
    <t>Johanna Pihl</t>
  </si>
  <si>
    <t>Ines Palmgren</t>
  </si>
  <si>
    <t>Livia Klaesson</t>
  </si>
  <si>
    <t>Elsa Kjellström</t>
  </si>
  <si>
    <t>Karolina Niveus</t>
  </si>
  <si>
    <t>Nora Sjöberg</t>
  </si>
  <si>
    <t>Ute/inne:</t>
  </si>
  <si>
    <t>Ute</t>
  </si>
  <si>
    <t>Datum:</t>
  </si>
  <si>
    <t>Ort:</t>
  </si>
  <si>
    <t>Hässelby</t>
  </si>
  <si>
    <t>Arena:</t>
  </si>
  <si>
    <t>Hässelby IP</t>
  </si>
  <si>
    <t>Arrangör:</t>
  </si>
  <si>
    <t>Hässelby SK</t>
  </si>
  <si>
    <t>Tävlingsledare:</t>
  </si>
  <si>
    <t>Magnus Wickert</t>
  </si>
  <si>
    <t>Mejl tävlingsled.:</t>
  </si>
  <si>
    <t>Väder:</t>
  </si>
  <si>
    <t>Övrigt:</t>
  </si>
  <si>
    <t>Klass</t>
  </si>
  <si>
    <t>Gren</t>
  </si>
  <si>
    <t>Omgång</t>
  </si>
  <si>
    <t>Plac.</t>
  </si>
  <si>
    <t>Förnamn</t>
  </si>
  <si>
    <t>Efternamn</t>
  </si>
  <si>
    <t>Nat.</t>
  </si>
  <si>
    <t>Förening</t>
  </si>
  <si>
    <t>Totalplacering</t>
  </si>
  <si>
    <t>Final A</t>
  </si>
  <si>
    <t>Final B</t>
  </si>
  <si>
    <t>Final</t>
  </si>
  <si>
    <t>R1</t>
  </si>
  <si>
    <t>R2</t>
  </si>
  <si>
    <t>Kval Kraftmätningen</t>
  </si>
  <si>
    <t>magnus.hsk@telia.com</t>
  </si>
  <si>
    <t>I spjut har alla kast markerats men endast det längsta kastet är uppmätt för varje aktiv</t>
  </si>
  <si>
    <t>800m</t>
  </si>
  <si>
    <t>P15</t>
  </si>
  <si>
    <t>F15</t>
  </si>
  <si>
    <t>4 kg</t>
  </si>
  <si>
    <t>600 gr</t>
  </si>
  <si>
    <t>500 gr</t>
  </si>
  <si>
    <t>80m häck</t>
  </si>
  <si>
    <t>Philippa Rundblad</t>
  </si>
  <si>
    <t>Matilda Halfwordson</t>
  </si>
  <si>
    <t>Filip Ekström</t>
  </si>
  <si>
    <t>August Calles</t>
  </si>
  <si>
    <t>Filip Olsson</t>
  </si>
  <si>
    <t>Kim Wingren</t>
  </si>
  <si>
    <t>Babu Badjie</t>
  </si>
  <si>
    <t>Simon Johansson</t>
  </si>
  <si>
    <t>Enzo Öhman</t>
  </si>
  <si>
    <t>Ophelia Wirman</t>
  </si>
  <si>
    <t>Mellanie Neudinger Nellmer</t>
  </si>
  <si>
    <t>Suzanne Lesange</t>
  </si>
  <si>
    <t>Lisa Appelqvist</t>
  </si>
  <si>
    <t>Alva Levin</t>
  </si>
  <si>
    <t>Alice Saraste Sköld</t>
  </si>
  <si>
    <t>Rose Masoudi</t>
  </si>
  <si>
    <t>final 1</t>
  </si>
  <si>
    <t>final 2</t>
  </si>
  <si>
    <t>final 3</t>
  </si>
  <si>
    <t>final 4</t>
  </si>
  <si>
    <t>final 5</t>
  </si>
  <si>
    <t>Matilda</t>
  </si>
  <si>
    <t>Halfwordsson</t>
  </si>
  <si>
    <t>Mellanie</t>
  </si>
  <si>
    <t>Neudinger Nellmer</t>
  </si>
  <si>
    <t xml:space="preserve">Lisa </t>
  </si>
  <si>
    <t>Appelqvist</t>
  </si>
  <si>
    <t>05</t>
  </si>
  <si>
    <t xml:space="preserve">Alice </t>
  </si>
  <si>
    <t>Saraste Sköld</t>
  </si>
  <si>
    <t>06</t>
  </si>
  <si>
    <t xml:space="preserve">Rose </t>
  </si>
  <si>
    <t>Masoudi</t>
  </si>
  <si>
    <t>07</t>
  </si>
  <si>
    <t xml:space="preserve">Ida </t>
  </si>
  <si>
    <t>Malmborg</t>
  </si>
  <si>
    <t>Linn</t>
  </si>
  <si>
    <t>Adolfsson</t>
  </si>
  <si>
    <t>Beatrice</t>
  </si>
  <si>
    <t>Flensborg</t>
  </si>
  <si>
    <t>Isabelle</t>
  </si>
  <si>
    <t>Nora</t>
  </si>
  <si>
    <t>Hägg</t>
  </si>
  <si>
    <t>Xana</t>
  </si>
  <si>
    <t>Baxter</t>
  </si>
  <si>
    <t>Johanna</t>
  </si>
  <si>
    <t>Pihl</t>
  </si>
  <si>
    <t>Phillipa</t>
  </si>
  <si>
    <t>Rundblad</t>
  </si>
  <si>
    <t>Ines</t>
  </si>
  <si>
    <t>Palmgren</t>
  </si>
  <si>
    <t>Elsa</t>
  </si>
  <si>
    <t>Kjellström</t>
  </si>
  <si>
    <t xml:space="preserve">Nora </t>
  </si>
  <si>
    <t>Sjöberg</t>
  </si>
  <si>
    <t>Karolina</t>
  </si>
  <si>
    <t>Niveus</t>
  </si>
  <si>
    <t>Filip</t>
  </si>
  <si>
    <t>Ekström</t>
  </si>
  <si>
    <t xml:space="preserve">Filip </t>
  </si>
  <si>
    <t>Olsson</t>
  </si>
  <si>
    <t xml:space="preserve">Kim </t>
  </si>
  <si>
    <t>Wingren</t>
  </si>
  <si>
    <t>Babu</t>
  </si>
  <si>
    <t>Badjie</t>
  </si>
  <si>
    <t xml:space="preserve">Wilhelm </t>
  </si>
  <si>
    <t>Grahm</t>
  </si>
  <si>
    <t xml:space="preserve">Erik </t>
  </si>
  <si>
    <t>Larripa Taxell</t>
  </si>
  <si>
    <t xml:space="preserve">Leo </t>
  </si>
  <si>
    <t>Wickert</t>
  </si>
  <si>
    <t xml:space="preserve">Nils </t>
  </si>
  <si>
    <t>Ahlgren</t>
  </si>
  <si>
    <t xml:space="preserve">Jaocb </t>
  </si>
  <si>
    <t>Henningsohn</t>
  </si>
  <si>
    <t>Samuel</t>
  </si>
  <si>
    <t>Berhane</t>
  </si>
  <si>
    <t>Alexander</t>
  </si>
  <si>
    <t>Mindor</t>
  </si>
  <si>
    <t>Bergler</t>
  </si>
  <si>
    <t>Vidar</t>
  </si>
  <si>
    <t>Lind</t>
  </si>
  <si>
    <t>Nils</t>
  </si>
  <si>
    <t>Kim</t>
  </si>
  <si>
    <t>Wenngren</t>
  </si>
  <si>
    <t>Enzo</t>
  </si>
  <si>
    <t>Öhman</t>
  </si>
  <si>
    <t>Wilhelm</t>
  </si>
  <si>
    <t>Halfwordson</t>
  </si>
  <si>
    <t>Viirman</t>
  </si>
  <si>
    <t>Suzanne</t>
  </si>
  <si>
    <t>Lesange</t>
  </si>
  <si>
    <t>Lisa</t>
  </si>
  <si>
    <t>Alva</t>
  </si>
  <si>
    <t>Levin</t>
  </si>
  <si>
    <t>Rose</t>
  </si>
  <si>
    <t>Final C</t>
  </si>
  <si>
    <t>Hannah</t>
  </si>
  <si>
    <t>Kinane</t>
  </si>
  <si>
    <t>Louise</t>
  </si>
  <si>
    <t>Szwedd</t>
  </si>
  <si>
    <t xml:space="preserve">Isabelle </t>
  </si>
  <si>
    <t xml:space="preserve">Livia </t>
  </si>
  <si>
    <t>Klaesson</t>
  </si>
  <si>
    <t xml:space="preserve">Ines </t>
  </si>
  <si>
    <t>18-20 grader, växlande vindar med kraftiga byar. Sidvind på upploppsrakan.</t>
  </si>
  <si>
    <t>Erik</t>
  </si>
  <si>
    <t>Leo</t>
  </si>
  <si>
    <t xml:space="preserve">Jacob </t>
  </si>
  <si>
    <t>August</t>
  </si>
  <si>
    <t>Calles</t>
  </si>
  <si>
    <t>Simon</t>
  </si>
  <si>
    <t>Johansson</t>
  </si>
  <si>
    <t>R3</t>
  </si>
  <si>
    <t>Julia</t>
  </si>
  <si>
    <t>Samuelsson</t>
  </si>
  <si>
    <t>Ida</t>
  </si>
  <si>
    <t>Ophelia</t>
  </si>
  <si>
    <t>Alice</t>
  </si>
  <si>
    <t xml:space="preserve">Xana </t>
  </si>
  <si>
    <t>Philippa</t>
  </si>
  <si>
    <t>Kjellberg</t>
  </si>
  <si>
    <t>Livia</t>
  </si>
  <si>
    <t>3kg</t>
  </si>
  <si>
    <t>Szwed</t>
  </si>
  <si>
    <t>Viktor Jonsson</t>
  </si>
  <si>
    <t xml:space="preserve">6x200m mix stafett </t>
  </si>
  <si>
    <t>2:34.6m</t>
  </si>
  <si>
    <t>2:35.6m</t>
  </si>
  <si>
    <t>Filip Olsson -06, Mellanie Neudinger Nellmer -05, Filip Ekström -05, Ophelia Viirmar -05, August Calles -05, Lisa Appelqvist -05</t>
  </si>
  <si>
    <t>Vidar Lind -05, Hannah Kinane -06, Mindor Bergler -05, Linn Adolfsson -06, Samuel Berhane -05, Ida Malmborg -05</t>
  </si>
  <si>
    <t>14,9m</t>
  </si>
  <si>
    <t>13,2m</t>
  </si>
  <si>
    <t>14,6m</t>
  </si>
  <si>
    <t>15,5m</t>
  </si>
  <si>
    <t>15,1m</t>
  </si>
  <si>
    <t>14,2m</t>
  </si>
  <si>
    <t>13,9m</t>
  </si>
  <si>
    <t>15,4m</t>
  </si>
  <si>
    <t>15,3m</t>
  </si>
  <si>
    <t>13,4m</t>
  </si>
  <si>
    <t>11,4m</t>
  </si>
  <si>
    <t>13,6m</t>
  </si>
  <si>
    <t>12,8m</t>
  </si>
  <si>
    <t>13,5m</t>
  </si>
  <si>
    <t>15,6m</t>
  </si>
  <si>
    <t>11,7m</t>
  </si>
  <si>
    <t>11,1m</t>
  </si>
  <si>
    <t>13,8m</t>
  </si>
  <si>
    <t>15,2m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</si>
</sst>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23" x14ac:knownFonts="1">
    <font>
      <sz val="10"/>
      <name val="Arial"/>
    </font>
    <font>
      <sz val="8"/>
      <name val="Arial"/>
    </font>
    <font>
      <sz val="10"/>
      <name val="Tahoma"/>
      <family val="2"/>
    </font>
    <font>
      <sz val="8"/>
      <name val="Tahoma"/>
      <family val="2"/>
    </font>
    <font>
      <sz val="14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u/>
      <sz val="10"/>
      <color theme="10"/>
      <name val="Arial"/>
    </font>
    <font>
      <b/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9" fillId="0" borderId="0"/>
    <xf numFmtId="0" fontId="21" fillId="0" borderId="0"/>
  </cellStyleXfs>
  <cellXfs count="1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5" fillId="2" borderId="6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/>
    <xf numFmtId="0" fontId="3" fillId="2" borderId="3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left"/>
    </xf>
    <xf numFmtId="3" fontId="6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5" fillId="2" borderId="0" xfId="0" applyFont="1" applyFill="1" applyBorder="1" applyAlignment="1"/>
    <xf numFmtId="3" fontId="5" fillId="2" borderId="5" xfId="0" applyNumberFormat="1" applyFont="1" applyFill="1" applyBorder="1"/>
    <xf numFmtId="0" fontId="3" fillId="2" borderId="0" xfId="0" applyFont="1" applyFill="1" applyBorder="1" applyAlignment="1">
      <alignment horizontal="right" vertical="top"/>
    </xf>
    <xf numFmtId="0" fontId="2" fillId="2" borderId="12" xfId="0" applyFont="1" applyFill="1" applyBorder="1"/>
    <xf numFmtId="3" fontId="6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5" fillId="2" borderId="14" xfId="0" applyFont="1" applyFill="1" applyBorder="1" applyAlignment="1"/>
    <xf numFmtId="3" fontId="5" fillId="2" borderId="15" xfId="0" applyNumberFormat="1" applyFont="1" applyFill="1" applyBorder="1"/>
    <xf numFmtId="0" fontId="2" fillId="0" borderId="6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3" xfId="0" applyFont="1" applyFill="1" applyBorder="1"/>
    <xf numFmtId="0" fontId="2" fillId="0" borderId="4" xfId="0" applyFont="1" applyFill="1" applyBorder="1" applyAlignment="1">
      <alignment horizontal="right"/>
    </xf>
    <xf numFmtId="2" fontId="2" fillId="0" borderId="0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right"/>
    </xf>
    <xf numFmtId="0" fontId="7" fillId="2" borderId="16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left"/>
    </xf>
    <xf numFmtId="164" fontId="2" fillId="2" borderId="10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 vertical="top"/>
    </xf>
    <xf numFmtId="164" fontId="2" fillId="0" borderId="14" xfId="0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4" xfId="0" applyFont="1" applyBorder="1" applyAlignment="1">
      <alignment horizontal="left"/>
    </xf>
    <xf numFmtId="3" fontId="9" fillId="0" borderId="4" xfId="0" applyNumberFormat="1" applyFont="1" applyBorder="1"/>
    <xf numFmtId="0" fontId="2" fillId="2" borderId="0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/>
    <xf numFmtId="49" fontId="13" fillId="0" borderId="0" xfId="0" applyNumberFormat="1" applyFont="1" applyAlignment="1">
      <alignment horizontal="center"/>
    </xf>
    <xf numFmtId="0" fontId="13" fillId="0" borderId="0" xfId="0" applyFont="1"/>
    <xf numFmtId="49" fontId="13" fillId="0" borderId="0" xfId="0" applyNumberFormat="1" applyFont="1"/>
    <xf numFmtId="49" fontId="11" fillId="0" borderId="0" xfId="0" applyNumberFormat="1" applyFont="1"/>
    <xf numFmtId="49" fontId="16" fillId="0" borderId="0" xfId="0" applyNumberFormat="1" applyFont="1"/>
    <xf numFmtId="49" fontId="16" fillId="0" borderId="0" xfId="0" applyNumberFormat="1" applyFont="1" applyAlignment="1">
      <alignment horizontal="right"/>
    </xf>
    <xf numFmtId="49" fontId="16" fillId="0" borderId="0" xfId="0" applyNumberFormat="1" applyFont="1" applyAlignment="1">
      <alignment horizontal="center"/>
    </xf>
    <xf numFmtId="49" fontId="17" fillId="0" borderId="0" xfId="0" applyNumberFormat="1" applyFont="1"/>
    <xf numFmtId="0" fontId="15" fillId="0" borderId="0" xfId="0" applyFont="1"/>
    <xf numFmtId="49" fontId="15" fillId="0" borderId="0" xfId="0" applyNumberFormat="1" applyFont="1" applyAlignment="1">
      <alignment horizontal="center"/>
    </xf>
    <xf numFmtId="49" fontId="15" fillId="0" borderId="0" xfId="0" applyNumberFormat="1" applyFont="1"/>
    <xf numFmtId="0" fontId="15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0" fontId="0" fillId="0" borderId="0" xfId="0" applyAlignment="1">
      <alignment wrapText="1"/>
    </xf>
    <xf numFmtId="49" fontId="15" fillId="0" borderId="0" xfId="0" applyNumberFormat="1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right"/>
    </xf>
    <xf numFmtId="49" fontId="17" fillId="0" borderId="0" xfId="0" applyNumberFormat="1" applyFont="1" applyAlignment="1">
      <alignment horizontal="center"/>
    </xf>
    <xf numFmtId="49" fontId="15" fillId="0" borderId="0" xfId="2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12" fillId="0" borderId="0" xfId="0" applyFont="1"/>
    <xf numFmtId="49" fontId="20" fillId="0" borderId="0" xfId="0" applyNumberFormat="1" applyFont="1"/>
    <xf numFmtId="49" fontId="15" fillId="0" borderId="0" xfId="0" applyNumberFormat="1" applyFont="1" applyAlignment="1">
      <alignment horizontal="left"/>
    </xf>
    <xf numFmtId="49" fontId="13" fillId="0" borderId="0" xfId="0" applyNumberFormat="1" applyFont="1"/>
    <xf numFmtId="49" fontId="13" fillId="0" borderId="0" xfId="0" applyNumberFormat="1" applyFont="1"/>
    <xf numFmtId="49" fontId="15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0" fontId="22" fillId="0" borderId="0" xfId="3" applyFont="1" applyAlignment="1"/>
    <xf numFmtId="0" fontId="22" fillId="0" borderId="0" xfId="3" quotePrefix="1" applyFont="1" applyAlignment="1"/>
    <xf numFmtId="0" fontId="2" fillId="0" borderId="0" xfId="0" applyFont="1" applyFill="1" applyBorder="1"/>
    <xf numFmtId="0" fontId="0" fillId="0" borderId="0" xfId="0" applyBorder="1"/>
    <xf numFmtId="0" fontId="22" fillId="0" borderId="0" xfId="3" applyFont="1" applyBorder="1" applyAlignment="1"/>
    <xf numFmtId="0" fontId="0" fillId="0" borderId="17" xfId="0" applyBorder="1"/>
    <xf numFmtId="49" fontId="15" fillId="0" borderId="17" xfId="0" quotePrefix="1" applyNumberFormat="1" applyFont="1" applyBorder="1"/>
    <xf numFmtId="49" fontId="15" fillId="0" borderId="17" xfId="0" applyNumberFormat="1" applyFont="1" applyBorder="1"/>
    <xf numFmtId="0" fontId="15" fillId="0" borderId="17" xfId="0" applyFont="1" applyBorder="1"/>
    <xf numFmtId="49" fontId="16" fillId="0" borderId="17" xfId="0" applyNumberFormat="1" applyFont="1" applyBorder="1"/>
    <xf numFmtId="49" fontId="17" fillId="0" borderId="0" xfId="0" applyNumberFormat="1" applyFont="1" applyAlignment="1">
      <alignment horizontal="left"/>
    </xf>
    <xf numFmtId="49" fontId="15" fillId="0" borderId="17" xfId="0" applyNumberFormat="1" applyFont="1" applyBorder="1" applyAlignment="1">
      <alignment horizontal="left"/>
    </xf>
    <xf numFmtId="49" fontId="13" fillId="0" borderId="17" xfId="0" applyNumberFormat="1" applyFont="1" applyBorder="1"/>
    <xf numFmtId="0" fontId="16" fillId="0" borderId="0" xfId="0" applyFont="1"/>
    <xf numFmtId="49" fontId="13" fillId="0" borderId="0" xfId="0" applyNumberFormat="1" applyFont="1"/>
    <xf numFmtId="0" fontId="2" fillId="2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vertical="center" wrapText="1"/>
    </xf>
    <xf numFmtId="14" fontId="13" fillId="0" borderId="0" xfId="0" applyNumberFormat="1" applyFont="1"/>
    <xf numFmtId="14" fontId="13" fillId="0" borderId="0" xfId="0" applyNumberFormat="1" applyFont="1" applyAlignment="1">
      <alignment horizontal="left"/>
    </xf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49" fontId="10" fillId="0" borderId="0" xfId="1" applyNumberFormat="1" applyAlignment="1"/>
    <xf numFmtId="49" fontId="14" fillId="0" borderId="0" xfId="1" applyNumberFormat="1" applyFont="1" applyAlignment="1"/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</cellXfs>
  <cellStyles count="4">
    <cellStyle name="Hyperlänk" xfId="1" builtinId="8"/>
    <cellStyle name="Normal" xfId="0" builtinId="0"/>
    <cellStyle name="Normal 2" xfId="3" xr:uid="{D9CD8C55-43D6-49A7-B610-96109BFCBE04}"/>
    <cellStyle name="Normal 4" xfId="2" xr:uid="{F120695E-29DD-4025-B063-76DE640157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gnus.hsk@tel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6"/>
  <sheetViews>
    <sheetView tabSelected="1" topLeftCell="A88" workbookViewId="0">
      <selection activeCell="R60" sqref="R60"/>
    </sheetView>
  </sheetViews>
  <sheetFormatPr defaultColWidth="9.109375" defaultRowHeight="13.2" x14ac:dyDescent="0.25"/>
  <cols>
    <col min="1" max="1" width="23.88671875" style="1" customWidth="1"/>
    <col min="2" max="2" width="5" style="3" bestFit="1" customWidth="1"/>
    <col min="3" max="3" width="3.109375" style="2" customWidth="1"/>
    <col min="4" max="4" width="7" style="65" customWidth="1"/>
    <col min="5" max="5" width="6.33203125" style="4" customWidth="1"/>
    <col min="6" max="6" width="8" style="4" customWidth="1"/>
    <col min="7" max="7" width="6.33203125" style="4" customWidth="1"/>
    <col min="8" max="8" width="8" style="4" customWidth="1"/>
    <col min="9" max="9" width="6.33203125" style="4" customWidth="1"/>
    <col min="10" max="10" width="8" style="4" customWidth="1"/>
    <col min="11" max="11" width="6.33203125" style="4" customWidth="1"/>
    <col min="12" max="12" width="8" style="4" customWidth="1"/>
    <col min="13" max="13" width="6.33203125" style="4" customWidth="1"/>
    <col min="14" max="14" width="8" style="4" customWidth="1"/>
    <col min="15" max="15" width="6.33203125" style="4" customWidth="1"/>
    <col min="16" max="16" width="11" style="1" bestFit="1" customWidth="1"/>
    <col min="17" max="16384" width="9.109375" style="1"/>
  </cols>
  <sheetData>
    <row r="1" spans="1:16" ht="17.399999999999999" x14ac:dyDescent="0.3">
      <c r="A1" s="53" t="s">
        <v>14</v>
      </c>
      <c r="B1" s="118" t="s">
        <v>41</v>
      </c>
      <c r="C1" s="118"/>
      <c r="D1" s="118"/>
      <c r="E1" s="118"/>
      <c r="F1" s="118"/>
      <c r="G1" s="118"/>
      <c r="H1" s="118"/>
      <c r="I1" s="6"/>
      <c r="J1" s="6"/>
      <c r="K1" s="6"/>
      <c r="L1" s="6"/>
      <c r="M1" s="6"/>
      <c r="N1" s="6"/>
      <c r="O1" s="6"/>
      <c r="P1" s="7"/>
    </row>
    <row r="2" spans="1:16" x14ac:dyDescent="0.25">
      <c r="A2" s="8"/>
      <c r="B2" s="10"/>
      <c r="C2" s="9"/>
      <c r="D2" s="57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x14ac:dyDescent="0.25">
      <c r="A3" s="13" t="s">
        <v>2</v>
      </c>
      <c r="B3" s="15"/>
      <c r="C3" s="14"/>
      <c r="D3" s="58"/>
      <c r="E3" s="16"/>
      <c r="F3" s="16"/>
      <c r="G3" s="16"/>
      <c r="H3" s="16"/>
      <c r="I3" s="16"/>
      <c r="J3" s="16"/>
      <c r="K3" s="16"/>
      <c r="L3" s="16"/>
      <c r="M3" s="16"/>
      <c r="N3" s="16"/>
      <c r="O3" s="17"/>
      <c r="P3" s="12"/>
    </row>
    <row r="4" spans="1:16" x14ac:dyDescent="0.25">
      <c r="A4" s="18" t="s">
        <v>1</v>
      </c>
      <c r="B4" s="15" t="s">
        <v>4</v>
      </c>
      <c r="C4" s="117" t="s">
        <v>6</v>
      </c>
      <c r="D4" s="117"/>
      <c r="E4" s="16" t="s">
        <v>5</v>
      </c>
      <c r="F4" s="16" t="s">
        <v>13</v>
      </c>
      <c r="G4" s="16" t="s">
        <v>5</v>
      </c>
      <c r="H4" s="16" t="s">
        <v>7</v>
      </c>
      <c r="I4" s="16" t="s">
        <v>5</v>
      </c>
      <c r="J4" s="16" t="s">
        <v>8</v>
      </c>
      <c r="K4" s="16" t="s">
        <v>5</v>
      </c>
      <c r="L4" s="16" t="s">
        <v>9</v>
      </c>
      <c r="M4" s="16" t="s">
        <v>5</v>
      </c>
      <c r="N4" s="16" t="s">
        <v>10</v>
      </c>
      <c r="O4" s="17" t="s">
        <v>5</v>
      </c>
      <c r="P4" s="12"/>
    </row>
    <row r="5" spans="1:16" s="5" customFormat="1" ht="12.75" customHeight="1" x14ac:dyDescent="0.2">
      <c r="A5" s="19"/>
      <c r="B5" s="21"/>
      <c r="C5" s="20" t="s">
        <v>11</v>
      </c>
      <c r="D5" s="59" t="s">
        <v>12</v>
      </c>
      <c r="E5" s="22">
        <f>LARGE(E6:E13,1)+LARGE(E6:E13,2)+LARGE(E6:E13,3)</f>
        <v>2118</v>
      </c>
      <c r="F5" s="23" t="s">
        <v>12</v>
      </c>
      <c r="G5" s="22">
        <f>LARGE(G6:G13,1)+LARGE(G6:G13,2)+LARGE(G6:G13,3)</f>
        <v>991</v>
      </c>
      <c r="H5" s="23" t="s">
        <v>0</v>
      </c>
      <c r="I5" s="22">
        <f>LARGE(I6:I13,1)+LARGE(I6:I13,2)+LARGE(I6:I13,3)</f>
        <v>2081</v>
      </c>
      <c r="J5" s="23" t="s">
        <v>0</v>
      </c>
      <c r="K5" s="22">
        <f>LARGE(K6:K13,1)+LARGE(K6:K13,2)+LARGE(K6:K13,3)</f>
        <v>1931</v>
      </c>
      <c r="L5" s="23" t="s">
        <v>0</v>
      </c>
      <c r="M5" s="22">
        <f>LARGE(M6:M13,1)+LARGE(M6:M13,2)+LARGE(M6:M13,3)</f>
        <v>1642</v>
      </c>
      <c r="N5" s="23" t="s">
        <v>0</v>
      </c>
      <c r="O5" s="24">
        <f>LARGE(O6:O13,1)+LARGE(O6:O13,2)+LARGE(O6:O13,3)</f>
        <v>1323</v>
      </c>
      <c r="P5" s="25"/>
    </row>
    <row r="6" spans="1:16" x14ac:dyDescent="0.25">
      <c r="A6" s="44" t="s">
        <v>24</v>
      </c>
      <c r="B6" s="54">
        <v>2006</v>
      </c>
      <c r="C6" s="45">
        <v>2</v>
      </c>
      <c r="D6" s="60">
        <v>22.5</v>
      </c>
      <c r="E6" s="26">
        <f>IF(AND((60*C6+D6)&gt;0,(60*C6+D6)&lt;211),INT(0.31793*POWER(ABS(60*C6+D6-211.77),1.85)+0.5),0)</f>
        <v>808</v>
      </c>
      <c r="F6" s="48"/>
      <c r="G6" s="26">
        <f>IF(AND(F6&gt;0,F6&lt;18.5),INT(27.75955*POWER(ABS(F6-18.53),1.92)+0.5),0)</f>
        <v>0</v>
      </c>
      <c r="H6" s="50"/>
      <c r="I6" s="26">
        <f>IF(H6&gt;100,INT(42.84872*POWER(ABS(H6-100),0.75)+0.5),0)</f>
        <v>0</v>
      </c>
      <c r="J6" s="50"/>
      <c r="K6" s="26">
        <f>IF(J6&gt;250,INT(2.482473*POWER(ABS(J6-250),1.05)+0.5),0)</f>
        <v>0</v>
      </c>
      <c r="L6" s="50"/>
      <c r="M6" s="26">
        <f>IF(L6&gt;400,INT(4.4247407*POWER(ABS(L6-400),0.8)+0.5),0)</f>
        <v>0</v>
      </c>
      <c r="N6" s="50"/>
      <c r="O6" s="27">
        <f>IF(N6&gt;800,INT(0.544767314*POWER(ABS(N6-800),0.92)+0.5),0)</f>
        <v>0</v>
      </c>
      <c r="P6" s="12"/>
    </row>
    <row r="7" spans="1:16" x14ac:dyDescent="0.25">
      <c r="A7" s="44" t="s">
        <v>25</v>
      </c>
      <c r="B7" s="54">
        <v>2006</v>
      </c>
      <c r="C7" s="45">
        <v>2</v>
      </c>
      <c r="D7" s="60">
        <v>24</v>
      </c>
      <c r="E7" s="26">
        <f t="shared" ref="E7:E13" si="0">IF(AND((60*C7+D7)&gt;0,(60*C7+D7)&lt;211),INT(0.31793*POWER(ABS(60*C7+D7-211.77),1.85)+0.5),0)</f>
        <v>776</v>
      </c>
      <c r="F7" s="48" t="s">
        <v>219</v>
      </c>
      <c r="G7" s="26">
        <v>289</v>
      </c>
      <c r="H7" s="50"/>
      <c r="I7" s="26">
        <f t="shared" ref="I7:I13" si="1">IF(H7&gt;100,INT(42.84872*POWER(ABS(H7-100),0.75)+0.5),0)</f>
        <v>0</v>
      </c>
      <c r="J7" s="50"/>
      <c r="K7" s="26">
        <f t="shared" ref="K7:K13" si="2">IF(J7&gt;250,INT(2.482473*POWER(ABS(J7-250),1.05)+0.5),0)</f>
        <v>0</v>
      </c>
      <c r="L7" s="50"/>
      <c r="M7" s="26">
        <f t="shared" ref="M7:M13" si="3">IF(L7&gt;400,INT(4.4247407*POWER(ABS(L7-400),0.8)+0.5),0)</f>
        <v>0</v>
      </c>
      <c r="N7" s="50"/>
      <c r="O7" s="27">
        <f t="shared" ref="O7:O13" si="4">IF(N7&gt;800,INT(0.544767314*POWER(ABS(N7-800),0.92)+0.5),0)</f>
        <v>0</v>
      </c>
      <c r="P7" s="12"/>
    </row>
    <row r="8" spans="1:16" x14ac:dyDescent="0.25">
      <c r="A8" s="44" t="s">
        <v>26</v>
      </c>
      <c r="B8" s="54">
        <v>2005</v>
      </c>
      <c r="C8" s="45"/>
      <c r="D8" s="60"/>
      <c r="E8" s="26">
        <f t="shared" si="0"/>
        <v>0</v>
      </c>
      <c r="F8" s="48"/>
      <c r="G8" s="26">
        <f t="shared" ref="G7:G13" si="5">IF(AND(F8&gt;0,F8&lt;18.5),INT(27.75955*POWER(ABS(F8-18.53),1.92)+0.5),0)</f>
        <v>0</v>
      </c>
      <c r="H8" s="50">
        <v>141</v>
      </c>
      <c r="I8" s="26">
        <f t="shared" si="1"/>
        <v>694</v>
      </c>
      <c r="J8" s="50">
        <v>441</v>
      </c>
      <c r="K8" s="26">
        <f t="shared" si="2"/>
        <v>617</v>
      </c>
      <c r="L8" s="50">
        <v>843</v>
      </c>
      <c r="M8" s="26">
        <f t="shared" si="3"/>
        <v>579</v>
      </c>
      <c r="N8" s="50">
        <v>2250</v>
      </c>
      <c r="O8" s="27">
        <f t="shared" si="4"/>
        <v>441</v>
      </c>
      <c r="P8" s="12"/>
    </row>
    <row r="9" spans="1:16" x14ac:dyDescent="0.25">
      <c r="A9" s="44" t="s">
        <v>27</v>
      </c>
      <c r="B9" s="54">
        <v>2005</v>
      </c>
      <c r="C9" s="45"/>
      <c r="D9" s="60"/>
      <c r="E9" s="26">
        <f t="shared" ref="E9" si="6">IF(AND((60*C9+D9)&gt;0,(60*C9+D9)&lt;211),INT(0.31793*POWER(ABS(60*C9+D9-211.77),1.85)+0.5),0)</f>
        <v>0</v>
      </c>
      <c r="F9" s="48" t="s">
        <v>222</v>
      </c>
      <c r="G9" s="26">
        <v>199</v>
      </c>
      <c r="H9" s="50">
        <v>145</v>
      </c>
      <c r="I9" s="26">
        <f t="shared" ref="I9" si="7">IF(H9&gt;100,INT(42.84872*POWER(ABS(H9-100),0.75)+0.5),0)</f>
        <v>744</v>
      </c>
      <c r="J9" s="50">
        <v>387</v>
      </c>
      <c r="K9" s="26">
        <f t="shared" ref="K9" si="8">IF(J9&gt;250,INT(2.482473*POWER(ABS(J9-250),1.05)+0.5),0)</f>
        <v>435</v>
      </c>
      <c r="L9" s="50">
        <v>790</v>
      </c>
      <c r="M9" s="26">
        <f t="shared" ref="M9" si="9">IF(L9&gt;400,INT(4.4247407*POWER(ABS(L9-400),0.8)+0.5),0)</f>
        <v>523</v>
      </c>
      <c r="N9" s="50">
        <v>1699</v>
      </c>
      <c r="O9" s="27">
        <f t="shared" ref="O9" si="10">IF(N9&gt;800,INT(0.544767314*POWER(ABS(N9-800),0.92)+0.5),0)</f>
        <v>284</v>
      </c>
      <c r="P9" s="12"/>
    </row>
    <row r="10" spans="1:16" x14ac:dyDescent="0.25">
      <c r="A10" s="44" t="s">
        <v>28</v>
      </c>
      <c r="B10" s="54">
        <v>2005</v>
      </c>
      <c r="C10" s="45">
        <v>2</v>
      </c>
      <c r="D10" s="60">
        <v>49.1</v>
      </c>
      <c r="E10" s="26">
        <f t="shared" si="0"/>
        <v>330</v>
      </c>
      <c r="F10" s="48" t="s">
        <v>225</v>
      </c>
      <c r="G10" s="26">
        <v>475</v>
      </c>
      <c r="H10" s="50"/>
      <c r="I10" s="26">
        <f t="shared" si="1"/>
        <v>0</v>
      </c>
      <c r="J10" s="50">
        <v>456</v>
      </c>
      <c r="K10" s="26">
        <f t="shared" si="2"/>
        <v>667</v>
      </c>
      <c r="L10" s="50">
        <v>660</v>
      </c>
      <c r="M10" s="26">
        <f t="shared" si="3"/>
        <v>378</v>
      </c>
      <c r="N10" s="50">
        <v>1563</v>
      </c>
      <c r="O10" s="27">
        <f t="shared" si="4"/>
        <v>244</v>
      </c>
      <c r="P10" s="12"/>
    </row>
    <row r="11" spans="1:16" x14ac:dyDescent="0.25">
      <c r="A11" s="44" t="s">
        <v>29</v>
      </c>
      <c r="B11" s="54">
        <v>2005</v>
      </c>
      <c r="C11" s="45">
        <v>3</v>
      </c>
      <c r="D11" s="60">
        <v>3.3</v>
      </c>
      <c r="E11" s="26">
        <f t="shared" si="0"/>
        <v>156</v>
      </c>
      <c r="F11" s="48" t="s">
        <v>226</v>
      </c>
      <c r="G11" s="26">
        <v>213</v>
      </c>
      <c r="H11" s="50">
        <v>125</v>
      </c>
      <c r="I11" s="26">
        <f t="shared" si="1"/>
        <v>479</v>
      </c>
      <c r="J11" s="50">
        <v>450</v>
      </c>
      <c r="K11" s="26">
        <f t="shared" si="2"/>
        <v>647</v>
      </c>
      <c r="L11" s="50">
        <v>750</v>
      </c>
      <c r="M11" s="26">
        <f t="shared" si="3"/>
        <v>480</v>
      </c>
      <c r="N11" s="50">
        <v>1432</v>
      </c>
      <c r="O11" s="27">
        <f t="shared" si="4"/>
        <v>206</v>
      </c>
      <c r="P11" s="12"/>
    </row>
    <row r="12" spans="1:16" x14ac:dyDescent="0.25">
      <c r="A12" s="44" t="s">
        <v>30</v>
      </c>
      <c r="B12" s="54">
        <v>2006</v>
      </c>
      <c r="C12" s="45">
        <v>2</v>
      </c>
      <c r="D12" s="60">
        <v>36.4</v>
      </c>
      <c r="E12" s="26">
        <f t="shared" si="0"/>
        <v>534</v>
      </c>
      <c r="F12" s="48" t="s">
        <v>227</v>
      </c>
      <c r="G12" s="26">
        <v>227</v>
      </c>
      <c r="H12" s="50">
        <v>137</v>
      </c>
      <c r="I12" s="26">
        <f t="shared" si="1"/>
        <v>643</v>
      </c>
      <c r="J12" s="50">
        <v>433</v>
      </c>
      <c r="K12" s="26">
        <f t="shared" si="2"/>
        <v>589</v>
      </c>
      <c r="L12" s="50"/>
      <c r="M12" s="26">
        <f t="shared" si="3"/>
        <v>0</v>
      </c>
      <c r="N12" s="50"/>
      <c r="O12" s="27">
        <f t="shared" si="4"/>
        <v>0</v>
      </c>
      <c r="P12" s="12"/>
    </row>
    <row r="13" spans="1:16" x14ac:dyDescent="0.25">
      <c r="A13" s="46" t="s">
        <v>31</v>
      </c>
      <c r="B13" s="55">
        <v>2005</v>
      </c>
      <c r="C13" s="47">
        <v>2</v>
      </c>
      <c r="D13" s="61">
        <v>36.4</v>
      </c>
      <c r="E13" s="28">
        <f t="shared" si="0"/>
        <v>534</v>
      </c>
      <c r="F13" s="49"/>
      <c r="G13" s="28">
        <f t="shared" si="5"/>
        <v>0</v>
      </c>
      <c r="H13" s="51"/>
      <c r="I13" s="28">
        <f t="shared" si="1"/>
        <v>0</v>
      </c>
      <c r="J13" s="51"/>
      <c r="K13" s="28">
        <f t="shared" si="2"/>
        <v>0</v>
      </c>
      <c r="L13" s="51">
        <v>806</v>
      </c>
      <c r="M13" s="28">
        <f t="shared" si="3"/>
        <v>540</v>
      </c>
      <c r="N13" s="51">
        <v>2819</v>
      </c>
      <c r="O13" s="29">
        <f t="shared" si="4"/>
        <v>598</v>
      </c>
      <c r="P13" s="12"/>
    </row>
    <row r="14" spans="1:16" x14ac:dyDescent="0.25">
      <c r="A14" s="30"/>
      <c r="B14" s="32"/>
      <c r="C14" s="31"/>
      <c r="D14" s="6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12"/>
    </row>
    <row r="15" spans="1:16" x14ac:dyDescent="0.25">
      <c r="A15" s="13" t="s">
        <v>3</v>
      </c>
      <c r="B15" s="15"/>
      <c r="C15" s="14"/>
      <c r="D15" s="58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12"/>
    </row>
    <row r="16" spans="1:16" x14ac:dyDescent="0.25">
      <c r="A16" s="18" t="s">
        <v>1</v>
      </c>
      <c r="B16" s="15" t="s">
        <v>4</v>
      </c>
      <c r="C16" s="117" t="s">
        <v>6</v>
      </c>
      <c r="D16" s="117"/>
      <c r="E16" s="16" t="s">
        <v>5</v>
      </c>
      <c r="F16" s="16" t="s">
        <v>13</v>
      </c>
      <c r="G16" s="16" t="s">
        <v>5</v>
      </c>
      <c r="H16" s="16" t="s">
        <v>7</v>
      </c>
      <c r="I16" s="16" t="s">
        <v>5</v>
      </c>
      <c r="J16" s="16" t="s">
        <v>8</v>
      </c>
      <c r="K16" s="16" t="s">
        <v>5</v>
      </c>
      <c r="L16" s="16" t="s">
        <v>9</v>
      </c>
      <c r="M16" s="16" t="s">
        <v>5</v>
      </c>
      <c r="N16" s="16" t="s">
        <v>10</v>
      </c>
      <c r="O16" s="17" t="s">
        <v>5</v>
      </c>
      <c r="P16" s="12"/>
    </row>
    <row r="17" spans="1:16" s="5" customFormat="1" ht="12.75" customHeight="1" x14ac:dyDescent="0.2">
      <c r="A17" s="19"/>
      <c r="B17" s="21"/>
      <c r="C17" s="20" t="s">
        <v>11</v>
      </c>
      <c r="D17" s="59" t="s">
        <v>12</v>
      </c>
      <c r="E17" s="22">
        <f>LARGE(E18:E25,1)+LARGE(E18:E25,2)+LARGE(E18:E25,3)</f>
        <v>2245</v>
      </c>
      <c r="F17" s="23" t="s">
        <v>12</v>
      </c>
      <c r="G17" s="22">
        <f>LARGE(G18:G25,1)+LARGE(G18:G25,2)+LARGE(G18:G25,3)</f>
        <v>1830</v>
      </c>
      <c r="H17" s="23" t="s">
        <v>0</v>
      </c>
      <c r="I17" s="22">
        <f>LARGE(I18:I25,1)+LARGE(I18:I25,2)+LARGE(I18:I25,3)</f>
        <v>2115</v>
      </c>
      <c r="J17" s="23" t="s">
        <v>0</v>
      </c>
      <c r="K17" s="22">
        <f>LARGE(K18:K25,1)+LARGE(K18:K25,2)+LARGE(K18:K25,3)</f>
        <v>2284</v>
      </c>
      <c r="L17" s="23" t="s">
        <v>0</v>
      </c>
      <c r="M17" s="22">
        <f>LARGE(M18:M25,1)+LARGE(M18:M25,2)+LARGE(M18:M25,3)</f>
        <v>1640</v>
      </c>
      <c r="N17" s="23" t="s">
        <v>0</v>
      </c>
      <c r="O17" s="24">
        <f>LARGE(O18:O25,1)+LARGE(O18:O25,2)+LARGE(O18:O25,3)</f>
        <v>1374</v>
      </c>
      <c r="P17" s="25"/>
    </row>
    <row r="18" spans="1:16" x14ac:dyDescent="0.25">
      <c r="A18" s="44" t="s">
        <v>32</v>
      </c>
      <c r="B18" s="54">
        <v>2005</v>
      </c>
      <c r="C18" s="45">
        <v>2</v>
      </c>
      <c r="D18" s="60">
        <v>19.600000000000001</v>
      </c>
      <c r="E18" s="26">
        <f>IF(AND((60*C18+D18)&gt;0,(60*C18+D18)&lt;201),INT(0.3179301*POWER(ABS(60*C18+D18-201.77),1.85)+0.5),0)</f>
        <v>661</v>
      </c>
      <c r="F18" s="48"/>
      <c r="G18" s="26">
        <f>IF(AND(F18&gt;0,F18&lt;18),INT(26.81044*POWER(ABS(F18-18.04),1.92)+0.5),0)</f>
        <v>0</v>
      </c>
      <c r="H18" s="50">
        <v>161</v>
      </c>
      <c r="I18" s="26">
        <f>IF(H18&gt;100,INT(9.629087*POWER(ABS(H18-100),1.05)+0.5),0)</f>
        <v>721</v>
      </c>
      <c r="J18" s="50">
        <v>591</v>
      </c>
      <c r="K18" s="26">
        <f>IF(J18&gt;300,INT(5.459439*POWER(ABS(J18-300),0.9)+0.5),0)</f>
        <v>901</v>
      </c>
      <c r="L18" s="50"/>
      <c r="M18" s="26">
        <f>IF(L18&gt;500,INT(3.8712164*POWER(ABS(L18-500),0.8)+0.5),0)</f>
        <v>0</v>
      </c>
      <c r="N18" s="50"/>
      <c r="O18" s="34">
        <f>IF(N18&gt;1230,INT(1.2086984*POWER(ABS(N18-1230),0.8)+0.5),0)</f>
        <v>0</v>
      </c>
      <c r="P18" s="12"/>
    </row>
    <row r="19" spans="1:16" x14ac:dyDescent="0.25">
      <c r="A19" s="44" t="s">
        <v>33</v>
      </c>
      <c r="B19" s="54">
        <v>2005</v>
      </c>
      <c r="C19" s="45"/>
      <c r="D19" s="60"/>
      <c r="E19" s="26">
        <f t="shared" ref="E19:E25" si="11">IF(AND((60*C19+D19)&gt;0,(60*C19+D19)&lt;201),INT(0.3179301*POWER(ABS(60*C19+D19-201.77),1.85)+0.5),0)</f>
        <v>0</v>
      </c>
      <c r="F19" s="48" t="s">
        <v>228</v>
      </c>
      <c r="G19" s="26">
        <v>461</v>
      </c>
      <c r="H19" s="50">
        <v>149</v>
      </c>
      <c r="I19" s="26">
        <f t="shared" ref="I19:I25" si="12">IF(H19&gt;100,INT(9.629087*POWER(ABS(H19-100),1.05)+0.5),0)</f>
        <v>573</v>
      </c>
      <c r="J19" s="50"/>
      <c r="K19" s="26">
        <f t="shared" ref="K19:K25" si="13">IF(J19&gt;300,INT(5.459439*POWER(ABS(J19-300),0.9)+0.5),0)</f>
        <v>0</v>
      </c>
      <c r="L19" s="50">
        <v>832</v>
      </c>
      <c r="M19" s="26">
        <f t="shared" ref="M19:M25" si="14">IF(L19&gt;500,INT(3.8712164*POWER(ABS(L19-500),0.8)+0.5),0)</f>
        <v>402</v>
      </c>
      <c r="N19" s="50">
        <v>2068</v>
      </c>
      <c r="O19" s="27">
        <f t="shared" ref="O19:O25" si="15">IF(N19&gt;1230,INT(1.2086984*POWER(ABS(N19-1230),0.8)+0.5),0)</f>
        <v>264</v>
      </c>
      <c r="P19" s="12"/>
    </row>
    <row r="20" spans="1:16" x14ac:dyDescent="0.25">
      <c r="A20" s="44" t="s">
        <v>34</v>
      </c>
      <c r="B20" s="54">
        <v>2005</v>
      </c>
      <c r="C20" s="45">
        <v>2</v>
      </c>
      <c r="D20" s="60">
        <v>10.4</v>
      </c>
      <c r="E20" s="26">
        <f t="shared" si="11"/>
        <v>854</v>
      </c>
      <c r="F20" s="48"/>
      <c r="G20" s="26">
        <f t="shared" ref="G19:G25" si="16">IF(AND(F20&gt;0,F20&lt;18),INT(26.81044*POWER(ABS(F20-18.04),1.92)+0.5),0)</f>
        <v>0</v>
      </c>
      <c r="H20" s="50"/>
      <c r="I20" s="26">
        <f t="shared" si="12"/>
        <v>0</v>
      </c>
      <c r="J20" s="50"/>
      <c r="K20" s="26">
        <f t="shared" si="13"/>
        <v>0</v>
      </c>
      <c r="L20" s="50"/>
      <c r="M20" s="26">
        <f t="shared" si="14"/>
        <v>0</v>
      </c>
      <c r="N20" s="50"/>
      <c r="O20" s="27">
        <f t="shared" si="15"/>
        <v>0</v>
      </c>
      <c r="P20" s="12"/>
    </row>
    <row r="21" spans="1:16" x14ac:dyDescent="0.25">
      <c r="A21" s="44" t="s">
        <v>35</v>
      </c>
      <c r="B21" s="54">
        <v>2005</v>
      </c>
      <c r="C21" s="45"/>
      <c r="D21" s="60"/>
      <c r="E21" s="26">
        <f t="shared" si="11"/>
        <v>0</v>
      </c>
      <c r="F21" s="48" t="s">
        <v>229</v>
      </c>
      <c r="G21" s="26">
        <v>947</v>
      </c>
      <c r="H21" s="50">
        <v>169</v>
      </c>
      <c r="I21" s="26">
        <f t="shared" si="12"/>
        <v>821</v>
      </c>
      <c r="J21" s="50">
        <v>534</v>
      </c>
      <c r="K21" s="26">
        <f t="shared" si="13"/>
        <v>740</v>
      </c>
      <c r="L21" s="50">
        <v>1169</v>
      </c>
      <c r="M21" s="26">
        <f t="shared" si="14"/>
        <v>705</v>
      </c>
      <c r="N21" s="50">
        <v>4386</v>
      </c>
      <c r="O21" s="27">
        <f t="shared" si="15"/>
        <v>761</v>
      </c>
      <c r="P21" s="12"/>
    </row>
    <row r="22" spans="1:16" x14ac:dyDescent="0.25">
      <c r="A22" s="44" t="s">
        <v>36</v>
      </c>
      <c r="B22" s="54">
        <v>2005</v>
      </c>
      <c r="C22" s="45">
        <v>2</v>
      </c>
      <c r="D22" s="60">
        <v>41.1</v>
      </c>
      <c r="E22" s="26">
        <f t="shared" si="11"/>
        <v>302</v>
      </c>
      <c r="F22" s="48" t="s">
        <v>225</v>
      </c>
      <c r="G22" s="26">
        <v>366</v>
      </c>
      <c r="H22" s="50">
        <v>149</v>
      </c>
      <c r="I22" s="26">
        <f t="shared" si="12"/>
        <v>573</v>
      </c>
      <c r="J22" s="50">
        <v>500</v>
      </c>
      <c r="K22" s="26">
        <f t="shared" si="13"/>
        <v>643</v>
      </c>
      <c r="L22" s="50">
        <v>805</v>
      </c>
      <c r="M22" s="26">
        <f t="shared" si="14"/>
        <v>376</v>
      </c>
      <c r="N22" s="50">
        <v>997</v>
      </c>
      <c r="O22" s="27">
        <f t="shared" si="15"/>
        <v>0</v>
      </c>
      <c r="P22" s="12"/>
    </row>
    <row r="23" spans="1:16" x14ac:dyDescent="0.25">
      <c r="A23" s="44" t="s">
        <v>37</v>
      </c>
      <c r="B23" s="54">
        <v>2005</v>
      </c>
      <c r="C23" s="45">
        <v>2</v>
      </c>
      <c r="D23" s="60">
        <v>39.6</v>
      </c>
      <c r="E23" s="26">
        <f t="shared" si="11"/>
        <v>323</v>
      </c>
      <c r="F23" s="48"/>
      <c r="G23" s="26">
        <f t="shared" si="16"/>
        <v>0</v>
      </c>
      <c r="H23" s="50"/>
      <c r="I23" s="26">
        <f t="shared" si="12"/>
        <v>0</v>
      </c>
      <c r="J23" s="50">
        <v>495</v>
      </c>
      <c r="K23" s="26">
        <f t="shared" si="13"/>
        <v>628</v>
      </c>
      <c r="L23" s="50">
        <v>972</v>
      </c>
      <c r="M23" s="26">
        <f t="shared" si="14"/>
        <v>533</v>
      </c>
      <c r="N23" s="50">
        <v>1536</v>
      </c>
      <c r="O23" s="27">
        <f t="shared" si="15"/>
        <v>118</v>
      </c>
      <c r="P23" s="12"/>
    </row>
    <row r="24" spans="1:16" x14ac:dyDescent="0.25">
      <c r="A24" s="44" t="s">
        <v>38</v>
      </c>
      <c r="B24" s="54">
        <v>2006</v>
      </c>
      <c r="C24" s="45">
        <v>2</v>
      </c>
      <c r="D24" s="60">
        <v>16.2</v>
      </c>
      <c r="E24" s="26">
        <f t="shared" si="11"/>
        <v>730</v>
      </c>
      <c r="F24" s="48"/>
      <c r="G24" s="26">
        <f t="shared" si="16"/>
        <v>0</v>
      </c>
      <c r="H24" s="50"/>
      <c r="I24" s="26">
        <f t="shared" si="12"/>
        <v>0</v>
      </c>
      <c r="J24" s="50"/>
      <c r="K24" s="26">
        <f t="shared" si="13"/>
        <v>0</v>
      </c>
      <c r="L24" s="50"/>
      <c r="M24" s="26">
        <f t="shared" si="14"/>
        <v>0</v>
      </c>
      <c r="N24" s="50"/>
      <c r="O24" s="27">
        <f t="shared" si="15"/>
        <v>0</v>
      </c>
      <c r="P24" s="12"/>
    </row>
    <row r="25" spans="1:16" x14ac:dyDescent="0.25">
      <c r="A25" s="46" t="s">
        <v>39</v>
      </c>
      <c r="B25" s="55">
        <v>2005</v>
      </c>
      <c r="C25" s="47"/>
      <c r="D25" s="61"/>
      <c r="E25" s="28">
        <f t="shared" si="11"/>
        <v>0</v>
      </c>
      <c r="F25" s="49" t="s">
        <v>230</v>
      </c>
      <c r="G25" s="28">
        <v>422</v>
      </c>
      <c r="H25" s="51">
        <v>141</v>
      </c>
      <c r="I25" s="28">
        <f t="shared" si="12"/>
        <v>475</v>
      </c>
      <c r="J25" s="51">
        <v>484</v>
      </c>
      <c r="K25" s="28">
        <f t="shared" si="13"/>
        <v>596</v>
      </c>
      <c r="L25" s="51">
        <v>727</v>
      </c>
      <c r="M25" s="28">
        <f t="shared" si="14"/>
        <v>297</v>
      </c>
      <c r="N25" s="51">
        <v>2420</v>
      </c>
      <c r="O25" s="29">
        <f t="shared" si="15"/>
        <v>349</v>
      </c>
      <c r="P25" s="12"/>
    </row>
    <row r="26" spans="1:16" x14ac:dyDescent="0.25">
      <c r="A26" s="30"/>
      <c r="B26" s="32"/>
      <c r="C26" s="31"/>
      <c r="D26" s="62"/>
      <c r="E26" s="33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2"/>
    </row>
    <row r="27" spans="1:16" x14ac:dyDescent="0.25">
      <c r="A27" s="13" t="s">
        <v>15</v>
      </c>
      <c r="B27" s="15"/>
      <c r="C27" s="117" t="s">
        <v>16</v>
      </c>
      <c r="D27" s="117"/>
      <c r="E27" s="35" t="s">
        <v>5</v>
      </c>
      <c r="F27" s="16"/>
      <c r="G27" s="16"/>
      <c r="H27" s="16"/>
      <c r="I27" s="16"/>
      <c r="J27" s="16"/>
      <c r="K27" s="16"/>
      <c r="L27" s="36" t="s">
        <v>17</v>
      </c>
      <c r="M27" s="16"/>
      <c r="N27" s="16"/>
      <c r="O27" s="16"/>
      <c r="P27" s="37">
        <f>P28+P29+E29</f>
        <v>26842</v>
      </c>
    </row>
    <row r="28" spans="1:16" x14ac:dyDescent="0.25">
      <c r="A28" s="18"/>
      <c r="B28" s="15"/>
      <c r="C28" s="38" t="s">
        <v>11</v>
      </c>
      <c r="D28" s="63" t="s">
        <v>12</v>
      </c>
      <c r="E28" s="17"/>
      <c r="F28" s="16"/>
      <c r="G28" s="16"/>
      <c r="H28" s="16"/>
      <c r="I28" s="16"/>
      <c r="J28" s="16"/>
      <c r="K28" s="16"/>
      <c r="L28" s="36" t="s">
        <v>18</v>
      </c>
      <c r="M28" s="16"/>
      <c r="N28" s="16"/>
      <c r="O28" s="16"/>
      <c r="P28" s="37">
        <f>E5+G5+I5+K5+M5+O5</f>
        <v>10086</v>
      </c>
    </row>
    <row r="29" spans="1:16" ht="13.8" thickBot="1" x14ac:dyDescent="0.3">
      <c r="A29" s="39"/>
      <c r="B29" s="56"/>
      <c r="C29" s="52">
        <v>2</v>
      </c>
      <c r="D29" s="64">
        <v>35.6</v>
      </c>
      <c r="E29" s="40">
        <f>IF(AND((60*C29+D29)&gt;0,(60*C29+D29)&lt;242),INT(1.620772896*POWER(ABS(60*C29+D29-242.76),1.81)),0)</f>
        <v>5268</v>
      </c>
      <c r="F29" s="41"/>
      <c r="G29" s="41"/>
      <c r="H29" s="41"/>
      <c r="I29" s="41"/>
      <c r="J29" s="41"/>
      <c r="K29" s="41"/>
      <c r="L29" s="42" t="s">
        <v>19</v>
      </c>
      <c r="M29" s="41"/>
      <c r="N29" s="41"/>
      <c r="O29" s="41"/>
      <c r="P29" s="43">
        <f>E17+G17+I17+K17+M17+O17</f>
        <v>11488</v>
      </c>
    </row>
    <row r="33" spans="1:19" ht="13.8" thickBot="1" x14ac:dyDescent="0.3"/>
    <row r="34" spans="1:19" ht="17.399999999999999" x14ac:dyDescent="0.3">
      <c r="A34" s="53" t="s">
        <v>14</v>
      </c>
      <c r="B34" s="118" t="s">
        <v>40</v>
      </c>
      <c r="C34" s="118"/>
      <c r="D34" s="118"/>
      <c r="E34" s="118"/>
      <c r="F34" s="118"/>
      <c r="G34" s="118"/>
      <c r="H34" s="118"/>
      <c r="I34" s="6"/>
      <c r="J34" s="6"/>
      <c r="K34" s="6"/>
      <c r="L34" s="6"/>
      <c r="M34" s="6"/>
      <c r="N34" s="6"/>
      <c r="O34" s="6"/>
      <c r="P34" s="7"/>
    </row>
    <row r="35" spans="1:19" x14ac:dyDescent="0.25">
      <c r="A35" s="8"/>
      <c r="B35" s="10"/>
      <c r="C35" s="9"/>
      <c r="D35" s="57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</row>
    <row r="36" spans="1:19" x14ac:dyDescent="0.25">
      <c r="A36" s="13" t="s">
        <v>2</v>
      </c>
      <c r="B36" s="15"/>
      <c r="C36" s="14"/>
      <c r="D36" s="58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17"/>
      <c r="P36" s="12"/>
    </row>
    <row r="37" spans="1:19" x14ac:dyDescent="0.25">
      <c r="A37" s="18" t="s">
        <v>1</v>
      </c>
      <c r="B37" s="15" t="s">
        <v>4</v>
      </c>
      <c r="C37" s="117" t="s">
        <v>6</v>
      </c>
      <c r="D37" s="117"/>
      <c r="E37" s="72" t="s">
        <v>5</v>
      </c>
      <c r="F37" s="72" t="s">
        <v>13</v>
      </c>
      <c r="G37" s="72" t="s">
        <v>5</v>
      </c>
      <c r="H37" s="72" t="s">
        <v>7</v>
      </c>
      <c r="I37" s="72" t="s">
        <v>5</v>
      </c>
      <c r="J37" s="72" t="s">
        <v>8</v>
      </c>
      <c r="K37" s="72" t="s">
        <v>5</v>
      </c>
      <c r="L37" s="72" t="s">
        <v>9</v>
      </c>
      <c r="M37" s="72" t="s">
        <v>5</v>
      </c>
      <c r="N37" s="72" t="s">
        <v>10</v>
      </c>
      <c r="O37" s="17" t="s">
        <v>5</v>
      </c>
      <c r="P37" s="12"/>
    </row>
    <row r="38" spans="1:19" x14ac:dyDescent="0.25">
      <c r="A38" s="19"/>
      <c r="B38" s="21"/>
      <c r="C38" s="20" t="s">
        <v>11</v>
      </c>
      <c r="D38" s="59" t="s">
        <v>12</v>
      </c>
      <c r="E38" s="22">
        <f>LARGE(E39:E46,1)+LARGE(E39:E46,2)+LARGE(E39:E46,3)</f>
        <v>1004</v>
      </c>
      <c r="F38" s="23" t="s">
        <v>12</v>
      </c>
      <c r="G38" s="22">
        <f>LARGE(G39:G46,1)+LARGE(G39:G46,2)+LARGE(G39:G46,3)</f>
        <v>1877</v>
      </c>
      <c r="H38" s="23" t="s">
        <v>0</v>
      </c>
      <c r="I38" s="22">
        <f>LARGE(I39:I46,1)+LARGE(I39:I46,2)+LARGE(I39:I46,3)</f>
        <v>2330</v>
      </c>
      <c r="J38" s="23" t="s">
        <v>0</v>
      </c>
      <c r="K38" s="22">
        <f>LARGE(K39:K46,1)+LARGE(K39:K46,2)+LARGE(K39:K46,3)</f>
        <v>2276</v>
      </c>
      <c r="L38" s="23" t="s">
        <v>0</v>
      </c>
      <c r="M38" s="22">
        <f>LARGE(M39:M46,1)+LARGE(M39:M46,2)+LARGE(M39:M46,3)</f>
        <v>1643</v>
      </c>
      <c r="N38" s="23" t="s">
        <v>0</v>
      </c>
      <c r="O38" s="24">
        <f>LARGE(O39:O46,1)+LARGE(O39:O46,2)+LARGE(O39:O46,3)</f>
        <v>1269</v>
      </c>
      <c r="P38" s="25"/>
    </row>
    <row r="39" spans="1:19" x14ac:dyDescent="0.25">
      <c r="A39" s="44" t="s">
        <v>89</v>
      </c>
      <c r="B39" s="54">
        <v>2005</v>
      </c>
      <c r="C39" s="45">
        <v>2</v>
      </c>
      <c r="D39" s="60">
        <v>55.4</v>
      </c>
      <c r="E39" s="26">
        <f>IF(AND((60*C39+D39)&gt;0,(60*C39+D39)&lt;211),INT(0.31793*POWER(ABS(60*C39+D39-211.77),1.85)+0.5),0)</f>
        <v>245</v>
      </c>
      <c r="F39" s="48" t="s">
        <v>231</v>
      </c>
      <c r="G39" s="26">
        <v>730</v>
      </c>
      <c r="H39" s="50">
        <v>145</v>
      </c>
      <c r="I39" s="26">
        <f>IF(H39&gt;100,INT(42.84872*POWER(ABS(H39-100),0.75)+0.5),0)</f>
        <v>744</v>
      </c>
      <c r="J39" s="50">
        <v>518</v>
      </c>
      <c r="K39" s="26">
        <f>IF(J39&gt;250,INT(2.482473*POWER(ABS(J39-250),1.05)+0.5),0)</f>
        <v>880</v>
      </c>
      <c r="L39" s="50">
        <v>924</v>
      </c>
      <c r="M39" s="26">
        <f>IF(L39&gt;400,INT(4.4247407*POWER(ABS(L39-400),0.8)+0.5),0)</f>
        <v>663</v>
      </c>
      <c r="N39" s="50">
        <v>2254</v>
      </c>
      <c r="O39" s="27">
        <f>IF(N39&gt;800,INT(0.544767314*POWER(ABS(N39-800),0.92)+0.5),0)</f>
        <v>442</v>
      </c>
      <c r="P39" s="12"/>
      <c r="S39" s="101"/>
    </row>
    <row r="40" spans="1:19" x14ac:dyDescent="0.25">
      <c r="A40" s="44" t="s">
        <v>97</v>
      </c>
      <c r="B40" s="54">
        <v>2005</v>
      </c>
      <c r="C40" s="45">
        <v>2</v>
      </c>
      <c r="D40" s="60">
        <v>54.2</v>
      </c>
      <c r="E40" s="26">
        <f t="shared" ref="E40:E46" si="17">IF(AND((60*C40+D40)&gt;0,(60*C40+D40)&lt;211),INT(0.31793*POWER(ABS(60*C40+D40-211.77),1.85)+0.5),0)</f>
        <v>260</v>
      </c>
      <c r="F40" s="48"/>
      <c r="G40" s="26">
        <f t="shared" ref="G40:G46" si="18">IF(AND(F40&gt;0,F40&lt;18.5),INT(27.75955*POWER(ABS(F40-18.53),1.92)+0.5),0)</f>
        <v>0</v>
      </c>
      <c r="H40" s="50">
        <v>153</v>
      </c>
      <c r="I40" s="26">
        <f t="shared" ref="I40:I46" si="19">IF(H40&gt;100,INT(42.84872*POWER(ABS(H40-100),0.75)+0.5),0)</f>
        <v>842</v>
      </c>
      <c r="J40" s="50">
        <v>455</v>
      </c>
      <c r="K40" s="26">
        <f t="shared" ref="K40:K46" si="20">IF(J40&gt;250,INT(2.482473*POWER(ABS(J40-250),1.05)+0.5),0)</f>
        <v>664</v>
      </c>
      <c r="L40" s="50"/>
      <c r="M40" s="26">
        <f t="shared" ref="M40:M46" si="21">IF(L40&gt;400,INT(4.4247407*POWER(ABS(L40-400),0.8)+0.5),0)</f>
        <v>0</v>
      </c>
      <c r="N40" s="50"/>
      <c r="O40" s="27">
        <f t="shared" ref="O40:O46" si="22">IF(N40&gt;800,INT(0.544767314*POWER(ABS(N40-800),0.92)+0.5),0)</f>
        <v>0</v>
      </c>
      <c r="P40" s="12"/>
    </row>
    <row r="41" spans="1:19" x14ac:dyDescent="0.25">
      <c r="A41" s="102" t="s">
        <v>98</v>
      </c>
      <c r="B41" s="102">
        <v>2005</v>
      </c>
      <c r="C41" s="103">
        <v>2</v>
      </c>
      <c r="D41" s="60">
        <v>38.4</v>
      </c>
      <c r="E41" s="26">
        <f t="shared" si="17"/>
        <v>499</v>
      </c>
      <c r="F41" s="48" t="s">
        <v>228</v>
      </c>
      <c r="G41" s="26">
        <v>585</v>
      </c>
      <c r="H41" s="50">
        <v>145</v>
      </c>
      <c r="I41" s="26">
        <f t="shared" si="19"/>
        <v>744</v>
      </c>
      <c r="J41" s="50">
        <v>475</v>
      </c>
      <c r="K41" s="26">
        <f t="shared" si="20"/>
        <v>732</v>
      </c>
      <c r="L41" s="50">
        <v>750</v>
      </c>
      <c r="M41" s="26">
        <f t="shared" si="21"/>
        <v>480</v>
      </c>
      <c r="N41" s="50">
        <v>1719</v>
      </c>
      <c r="O41" s="27">
        <f t="shared" si="22"/>
        <v>290</v>
      </c>
      <c r="P41" s="12"/>
    </row>
    <row r="42" spans="1:19" x14ac:dyDescent="0.25">
      <c r="A42" s="44" t="s">
        <v>99</v>
      </c>
      <c r="B42" s="54">
        <v>2005</v>
      </c>
      <c r="C42" s="45">
        <v>3</v>
      </c>
      <c r="D42" s="60">
        <v>4.2</v>
      </c>
      <c r="E42" s="26">
        <f t="shared" si="17"/>
        <v>147</v>
      </c>
      <c r="F42" s="48" t="s">
        <v>232</v>
      </c>
      <c r="G42" s="26">
        <v>562</v>
      </c>
      <c r="H42" s="50">
        <v>141</v>
      </c>
      <c r="I42" s="26">
        <f t="shared" si="19"/>
        <v>694</v>
      </c>
      <c r="J42" s="50">
        <v>413</v>
      </c>
      <c r="K42" s="26">
        <f t="shared" si="20"/>
        <v>522</v>
      </c>
      <c r="L42" s="50">
        <v>760</v>
      </c>
      <c r="M42" s="26">
        <f t="shared" si="21"/>
        <v>491</v>
      </c>
      <c r="N42" s="50">
        <v>2300</v>
      </c>
      <c r="O42" s="27">
        <f t="shared" si="22"/>
        <v>455</v>
      </c>
      <c r="P42" s="12"/>
    </row>
    <row r="43" spans="1:19" x14ac:dyDescent="0.25">
      <c r="A43" s="44" t="s">
        <v>100</v>
      </c>
      <c r="B43" s="54">
        <v>2005</v>
      </c>
      <c r="C43" s="45"/>
      <c r="D43" s="60"/>
      <c r="E43" s="26">
        <f t="shared" si="17"/>
        <v>0</v>
      </c>
      <c r="F43" s="48" t="s">
        <v>225</v>
      </c>
      <c r="G43" s="26">
        <v>475</v>
      </c>
      <c r="H43" s="50"/>
      <c r="I43" s="26">
        <f t="shared" si="19"/>
        <v>0</v>
      </c>
      <c r="J43" s="50">
        <v>411</v>
      </c>
      <c r="K43" s="26">
        <f t="shared" si="20"/>
        <v>515</v>
      </c>
      <c r="L43" s="50">
        <v>758</v>
      </c>
      <c r="M43" s="26">
        <f t="shared" si="21"/>
        <v>489</v>
      </c>
      <c r="N43" s="50">
        <v>2005</v>
      </c>
      <c r="O43" s="27">
        <f t="shared" si="22"/>
        <v>372</v>
      </c>
      <c r="P43" s="12"/>
    </row>
    <row r="44" spans="1:19" x14ac:dyDescent="0.25">
      <c r="A44" s="44" t="s">
        <v>101</v>
      </c>
      <c r="B44" s="54">
        <v>2006</v>
      </c>
      <c r="C44" s="45"/>
      <c r="D44" s="60"/>
      <c r="E44" s="26">
        <f t="shared" si="17"/>
        <v>0</v>
      </c>
      <c r="F44" s="48"/>
      <c r="G44" s="26">
        <f t="shared" si="18"/>
        <v>0</v>
      </c>
      <c r="H44" s="50"/>
      <c r="I44" s="26">
        <f t="shared" si="19"/>
        <v>0</v>
      </c>
      <c r="J44" s="50">
        <v>353</v>
      </c>
      <c r="K44" s="26">
        <f t="shared" si="20"/>
        <v>322</v>
      </c>
      <c r="L44" s="50">
        <v>607</v>
      </c>
      <c r="M44" s="26">
        <f t="shared" si="21"/>
        <v>315</v>
      </c>
      <c r="N44" s="50">
        <v>1733</v>
      </c>
      <c r="O44" s="27">
        <f t="shared" si="22"/>
        <v>294</v>
      </c>
      <c r="P44" s="12"/>
    </row>
    <row r="45" spans="1:19" x14ac:dyDescent="0.25">
      <c r="A45" s="44" t="s">
        <v>102</v>
      </c>
      <c r="B45" s="54">
        <v>2006</v>
      </c>
      <c r="C45" s="45"/>
      <c r="D45" s="60"/>
      <c r="E45" s="26">
        <f t="shared" si="17"/>
        <v>0</v>
      </c>
      <c r="F45" s="48" t="s">
        <v>226</v>
      </c>
      <c r="G45" s="26">
        <v>213</v>
      </c>
      <c r="H45" s="50">
        <v>133</v>
      </c>
      <c r="I45" s="26">
        <f t="shared" si="19"/>
        <v>590</v>
      </c>
      <c r="J45" s="50">
        <v>383</v>
      </c>
      <c r="K45" s="26">
        <f t="shared" si="20"/>
        <v>422</v>
      </c>
      <c r="L45" s="50">
        <v>729</v>
      </c>
      <c r="M45" s="26">
        <f t="shared" si="21"/>
        <v>457</v>
      </c>
      <c r="N45" s="50">
        <v>1619</v>
      </c>
      <c r="O45" s="27">
        <f t="shared" si="22"/>
        <v>261</v>
      </c>
      <c r="P45" s="12"/>
    </row>
    <row r="46" spans="1:19" x14ac:dyDescent="0.25">
      <c r="A46" s="46" t="s">
        <v>103</v>
      </c>
      <c r="B46" s="55">
        <v>2007</v>
      </c>
      <c r="C46" s="47"/>
      <c r="D46" s="61"/>
      <c r="E46" s="28">
        <f t="shared" si="17"/>
        <v>0</v>
      </c>
      <c r="F46" s="49" t="s">
        <v>233</v>
      </c>
      <c r="G46" s="28">
        <v>186</v>
      </c>
      <c r="H46" s="51">
        <v>133</v>
      </c>
      <c r="I46" s="28">
        <f t="shared" si="19"/>
        <v>590</v>
      </c>
      <c r="J46" s="51">
        <v>420</v>
      </c>
      <c r="K46" s="28">
        <f t="shared" si="20"/>
        <v>546</v>
      </c>
      <c r="L46" s="51">
        <v>538</v>
      </c>
      <c r="M46" s="28">
        <f t="shared" si="21"/>
        <v>228</v>
      </c>
      <c r="N46" s="51"/>
      <c r="O46" s="29">
        <f t="shared" si="22"/>
        <v>0</v>
      </c>
      <c r="P46" s="12"/>
    </row>
    <row r="47" spans="1:19" x14ac:dyDescent="0.25">
      <c r="A47" s="30"/>
      <c r="B47" s="32"/>
      <c r="C47" s="31"/>
      <c r="D47" s="6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12"/>
    </row>
    <row r="48" spans="1:19" x14ac:dyDescent="0.25">
      <c r="A48" s="13" t="s">
        <v>3</v>
      </c>
      <c r="B48" s="15"/>
      <c r="C48" s="14"/>
      <c r="D48" s="58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17"/>
      <c r="P48" s="12"/>
    </row>
    <row r="49" spans="1:16" x14ac:dyDescent="0.25">
      <c r="A49" s="18" t="s">
        <v>1</v>
      </c>
      <c r="B49" s="15" t="s">
        <v>4</v>
      </c>
      <c r="C49" s="117" t="s">
        <v>6</v>
      </c>
      <c r="D49" s="117"/>
      <c r="E49" s="72" t="s">
        <v>5</v>
      </c>
      <c r="F49" s="72" t="s">
        <v>13</v>
      </c>
      <c r="G49" s="72" t="s">
        <v>5</v>
      </c>
      <c r="H49" s="72" t="s">
        <v>7</v>
      </c>
      <c r="I49" s="72" t="s">
        <v>5</v>
      </c>
      <c r="J49" s="72" t="s">
        <v>8</v>
      </c>
      <c r="K49" s="72" t="s">
        <v>5</v>
      </c>
      <c r="L49" s="72" t="s">
        <v>9</v>
      </c>
      <c r="M49" s="72" t="s">
        <v>5</v>
      </c>
      <c r="N49" s="72" t="s">
        <v>10</v>
      </c>
      <c r="O49" s="17" t="s">
        <v>5</v>
      </c>
      <c r="P49" s="12"/>
    </row>
    <row r="50" spans="1:16" x14ac:dyDescent="0.25">
      <c r="A50" s="19"/>
      <c r="B50" s="21"/>
      <c r="C50" s="20" t="s">
        <v>11</v>
      </c>
      <c r="D50" s="59" t="s">
        <v>12</v>
      </c>
      <c r="E50" s="22">
        <f>LARGE(E51:E58,1)+LARGE(E51:E58,2)+LARGE(E51:E58,3)</f>
        <v>1731</v>
      </c>
      <c r="F50" s="23" t="s">
        <v>12</v>
      </c>
      <c r="G50" s="22">
        <f>LARGE(G51:G58,1)+LARGE(G51:G58,2)+LARGE(G51:G58,3)</f>
        <v>2281</v>
      </c>
      <c r="H50" s="23" t="s">
        <v>0</v>
      </c>
      <c r="I50" s="22">
        <f>LARGE(I51:I58,1)+LARGE(I51:I58,2)+LARGE(I51:I58,3)</f>
        <v>2115</v>
      </c>
      <c r="J50" s="23" t="s">
        <v>0</v>
      </c>
      <c r="K50" s="22">
        <f>LARGE(K51:K58,1)+LARGE(K51:K58,2)+LARGE(K51:K58,3)</f>
        <v>2741</v>
      </c>
      <c r="L50" s="23" t="s">
        <v>0</v>
      </c>
      <c r="M50" s="22">
        <f>LARGE(M51:M58,1)+LARGE(M51:M58,2)+LARGE(M51:M58,3)</f>
        <v>1997</v>
      </c>
      <c r="N50" s="23" t="s">
        <v>0</v>
      </c>
      <c r="O50" s="24">
        <f>LARGE(O51:O58,1)+LARGE(O51:O58,2)+LARGE(O51:O58,3)</f>
        <v>1499</v>
      </c>
      <c r="P50" s="25"/>
    </row>
    <row r="51" spans="1:16" x14ac:dyDescent="0.25">
      <c r="A51" s="44" t="s">
        <v>90</v>
      </c>
      <c r="B51" s="54">
        <v>2005</v>
      </c>
      <c r="C51" s="45">
        <v>2</v>
      </c>
      <c r="D51" s="60">
        <v>33.5</v>
      </c>
      <c r="E51" s="26">
        <f>IF(AND((60*C51+D51)&gt;0,(60*C51+D51)&lt;201),INT(0.3179301*POWER(ABS(60*C51+D51-201.77),1.85)+0.5),0)</f>
        <v>414</v>
      </c>
      <c r="F51" s="48" t="s">
        <v>234</v>
      </c>
      <c r="G51" s="26">
        <v>863</v>
      </c>
      <c r="H51" s="50">
        <v>157</v>
      </c>
      <c r="I51" s="26">
        <f>IF(H51&gt;100,INT(9.629087*POWER(ABS(H51-100),1.05)+0.5),0)</f>
        <v>672</v>
      </c>
      <c r="J51" s="50">
        <v>580</v>
      </c>
      <c r="K51" s="26">
        <f>IF(J51&gt;300,INT(5.459439*POWER(ABS(J51-300),0.9)+0.5),0)</f>
        <v>870</v>
      </c>
      <c r="L51" s="50">
        <v>1171</v>
      </c>
      <c r="M51" s="26">
        <f>IF(L51&gt;500,INT(3.8712164*POWER(ABS(L51-500),0.8)+0.5),0)</f>
        <v>707</v>
      </c>
      <c r="N51" s="50">
        <v>4032</v>
      </c>
      <c r="O51" s="34">
        <f>IF(N51&gt;1230,INT(1.2086984*POWER(ABS(N51-1230),0.8)+0.5),0)</f>
        <v>692</v>
      </c>
      <c r="P51" s="12"/>
    </row>
    <row r="52" spans="1:16" x14ac:dyDescent="0.25">
      <c r="A52" s="44" t="s">
        <v>91</v>
      </c>
      <c r="B52" s="54">
        <v>2005</v>
      </c>
      <c r="C52" s="45">
        <v>2</v>
      </c>
      <c r="D52" s="60">
        <v>29</v>
      </c>
      <c r="E52" s="26">
        <f t="shared" ref="E52:E58" si="23">IF(AND((60*C52+D52)&gt;0,(60*C52+D52)&lt;201),INT(0.3179301*POWER(ABS(60*C52+D52-201.77),1.85)+0.5),0)</f>
        <v>488</v>
      </c>
      <c r="F52" s="48"/>
      <c r="G52" s="26">
        <f t="shared" ref="G52:G58" si="24">IF(AND(F52&gt;0,F52&lt;18),INT(26.81044*POWER(ABS(F52-18.04),1.92)+0.5),0)</f>
        <v>0</v>
      </c>
      <c r="H52" s="50">
        <v>149</v>
      </c>
      <c r="I52" s="26">
        <f t="shared" ref="I52:I58" si="25">IF(H52&gt;100,INT(9.629087*POWER(ABS(H52-100),1.05)+0.5),0)</f>
        <v>573</v>
      </c>
      <c r="J52" s="50">
        <v>553</v>
      </c>
      <c r="K52" s="26">
        <f t="shared" ref="K52:K58" si="26">IF(J52&gt;300,INT(5.459439*POWER(ABS(J52-300),0.9)+0.5),0)</f>
        <v>794</v>
      </c>
      <c r="L52" s="50">
        <v>1299</v>
      </c>
      <c r="M52" s="26">
        <f t="shared" ref="M52:M58" si="27">IF(L52&gt;500,INT(3.8712164*POWER(ABS(L52-500),0.8)+0.5),0)</f>
        <v>813</v>
      </c>
      <c r="N52" s="50">
        <v>2578</v>
      </c>
      <c r="O52" s="27">
        <f t="shared" ref="O52:O58" si="28">IF(N52&gt;1230,INT(1.2086984*POWER(ABS(N52-1230),0.8)+0.5),0)</f>
        <v>386</v>
      </c>
      <c r="P52" s="12"/>
    </row>
    <row r="53" spans="1:16" x14ac:dyDescent="0.25">
      <c r="A53" s="44" t="s">
        <v>92</v>
      </c>
      <c r="B53" s="54">
        <v>2006</v>
      </c>
      <c r="C53" s="45">
        <v>2</v>
      </c>
      <c r="D53" s="60">
        <v>32.5</v>
      </c>
      <c r="E53" s="26">
        <f t="shared" si="23"/>
        <v>430</v>
      </c>
      <c r="F53" s="48" t="s">
        <v>235</v>
      </c>
      <c r="G53" s="26">
        <v>1034</v>
      </c>
      <c r="H53" s="50">
        <v>165</v>
      </c>
      <c r="I53" s="26">
        <f t="shared" si="25"/>
        <v>771</v>
      </c>
      <c r="J53" s="50">
        <v>655</v>
      </c>
      <c r="K53" s="26">
        <f t="shared" si="26"/>
        <v>1077</v>
      </c>
      <c r="L53" s="50"/>
      <c r="M53" s="26">
        <f t="shared" si="27"/>
        <v>0</v>
      </c>
      <c r="N53" s="50">
        <v>1748</v>
      </c>
      <c r="O53" s="27">
        <f t="shared" si="28"/>
        <v>179</v>
      </c>
      <c r="P53" s="12"/>
    </row>
    <row r="54" spans="1:16" x14ac:dyDescent="0.25">
      <c r="A54" s="44" t="s">
        <v>93</v>
      </c>
      <c r="B54" s="54">
        <v>2006</v>
      </c>
      <c r="C54" s="45">
        <v>2</v>
      </c>
      <c r="D54" s="60">
        <v>51.4</v>
      </c>
      <c r="E54" s="26">
        <f t="shared" si="23"/>
        <v>176</v>
      </c>
      <c r="F54" s="48" t="s">
        <v>236</v>
      </c>
      <c r="G54" s="26">
        <v>384</v>
      </c>
      <c r="H54" s="50">
        <v>157</v>
      </c>
      <c r="I54" s="26">
        <f t="shared" si="25"/>
        <v>672</v>
      </c>
      <c r="J54" s="50">
        <v>504</v>
      </c>
      <c r="K54" s="26">
        <f t="shared" si="26"/>
        <v>654</v>
      </c>
      <c r="L54" s="50">
        <v>720</v>
      </c>
      <c r="M54" s="26">
        <f t="shared" si="27"/>
        <v>290</v>
      </c>
      <c r="N54" s="50"/>
      <c r="O54" s="27">
        <f t="shared" si="28"/>
        <v>0</v>
      </c>
      <c r="P54" s="12"/>
    </row>
    <row r="55" spans="1:16" x14ac:dyDescent="0.25">
      <c r="A55" s="44" t="s">
        <v>94</v>
      </c>
      <c r="B55" s="54">
        <v>2005</v>
      </c>
      <c r="C55" s="45">
        <v>2</v>
      </c>
      <c r="D55" s="60">
        <v>27.6</v>
      </c>
      <c r="E55" s="26">
        <f t="shared" si="23"/>
        <v>513</v>
      </c>
      <c r="F55" s="48" t="s">
        <v>237</v>
      </c>
      <c r="G55" s="26">
        <v>168</v>
      </c>
      <c r="H55" s="50">
        <v>157</v>
      </c>
      <c r="I55" s="26">
        <f t="shared" si="25"/>
        <v>672</v>
      </c>
      <c r="J55" s="50">
        <v>544</v>
      </c>
      <c r="K55" s="26">
        <f t="shared" si="26"/>
        <v>769</v>
      </c>
      <c r="L55" s="50">
        <v>656</v>
      </c>
      <c r="M55" s="26">
        <f t="shared" si="27"/>
        <v>220</v>
      </c>
      <c r="N55" s="50">
        <v>2711</v>
      </c>
      <c r="O55" s="27">
        <f t="shared" si="28"/>
        <v>416</v>
      </c>
      <c r="P55" s="12"/>
    </row>
    <row r="56" spans="1:16" x14ac:dyDescent="0.25">
      <c r="A56" s="44" t="s">
        <v>95</v>
      </c>
      <c r="B56" s="54">
        <v>2005</v>
      </c>
      <c r="C56" s="45">
        <v>2</v>
      </c>
      <c r="D56" s="60">
        <v>24.4</v>
      </c>
      <c r="E56" s="26">
        <f t="shared" si="23"/>
        <v>570</v>
      </c>
      <c r="F56" s="48"/>
      <c r="G56" s="26">
        <f t="shared" si="24"/>
        <v>0</v>
      </c>
      <c r="H56" s="50"/>
      <c r="I56" s="26">
        <f t="shared" si="25"/>
        <v>0</v>
      </c>
      <c r="J56" s="50"/>
      <c r="K56" s="26">
        <f t="shared" si="26"/>
        <v>0</v>
      </c>
      <c r="L56" s="50">
        <v>910</v>
      </c>
      <c r="M56" s="26">
        <f t="shared" si="27"/>
        <v>477</v>
      </c>
      <c r="N56" s="50">
        <v>2326</v>
      </c>
      <c r="O56" s="27">
        <f t="shared" si="28"/>
        <v>327</v>
      </c>
      <c r="P56" s="12"/>
    </row>
    <row r="57" spans="1:16" x14ac:dyDescent="0.25">
      <c r="A57" s="44" t="s">
        <v>96</v>
      </c>
      <c r="B57" s="54">
        <v>2006</v>
      </c>
      <c r="C57" s="45">
        <v>2</v>
      </c>
      <c r="D57" s="60">
        <v>20.3</v>
      </c>
      <c r="E57" s="26">
        <f t="shared" si="23"/>
        <v>648</v>
      </c>
      <c r="F57" s="48"/>
      <c r="G57" s="26">
        <f t="shared" si="24"/>
        <v>0</v>
      </c>
      <c r="H57" s="50"/>
      <c r="I57" s="26">
        <f t="shared" si="25"/>
        <v>0</v>
      </c>
      <c r="J57" s="50"/>
      <c r="K57" s="26">
        <f t="shared" si="26"/>
        <v>0</v>
      </c>
      <c r="L57" s="50"/>
      <c r="M57" s="26">
        <f t="shared" si="27"/>
        <v>0</v>
      </c>
      <c r="N57" s="50"/>
      <c r="O57" s="27">
        <f t="shared" si="28"/>
        <v>0</v>
      </c>
      <c r="P57" s="12"/>
    </row>
    <row r="58" spans="1:16" x14ac:dyDescent="0.25">
      <c r="A58" s="46" t="s">
        <v>213</v>
      </c>
      <c r="B58" s="55">
        <v>2007</v>
      </c>
      <c r="C58" s="47">
        <v>2</v>
      </c>
      <c r="D58" s="61">
        <v>42.7</v>
      </c>
      <c r="E58" s="28">
        <f t="shared" si="23"/>
        <v>280</v>
      </c>
      <c r="F58" s="49" t="s">
        <v>225</v>
      </c>
      <c r="G58" s="28">
        <v>366</v>
      </c>
      <c r="H58" s="51"/>
      <c r="I58" s="28">
        <f t="shared" si="25"/>
        <v>0</v>
      </c>
      <c r="J58" s="51">
        <v>464</v>
      </c>
      <c r="K58" s="28">
        <f t="shared" si="26"/>
        <v>538</v>
      </c>
      <c r="L58" s="51">
        <v>879</v>
      </c>
      <c r="M58" s="28">
        <f t="shared" si="27"/>
        <v>447</v>
      </c>
      <c r="N58" s="51">
        <v>2603</v>
      </c>
      <c r="O58" s="29">
        <f t="shared" si="28"/>
        <v>391</v>
      </c>
      <c r="P58" s="12"/>
    </row>
    <row r="59" spans="1:16" x14ac:dyDescent="0.25">
      <c r="A59" s="30"/>
      <c r="B59" s="32"/>
      <c r="C59" s="31"/>
      <c r="D59" s="62"/>
      <c r="E59" s="33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12"/>
    </row>
    <row r="60" spans="1:16" x14ac:dyDescent="0.25">
      <c r="A60" s="13" t="s">
        <v>15</v>
      </c>
      <c r="B60" s="15"/>
      <c r="C60" s="117" t="s">
        <v>16</v>
      </c>
      <c r="D60" s="117"/>
      <c r="E60" s="35" t="s">
        <v>5</v>
      </c>
      <c r="F60" s="16"/>
      <c r="G60" s="16"/>
      <c r="H60" s="16"/>
      <c r="I60" s="16"/>
      <c r="J60" s="16"/>
      <c r="K60" s="16"/>
      <c r="L60" s="36" t="s">
        <v>17</v>
      </c>
      <c r="M60" s="16"/>
      <c r="N60" s="16"/>
      <c r="O60" s="16"/>
      <c r="P60" s="37">
        <f>P61+P62+E62</f>
        <v>28141</v>
      </c>
    </row>
    <row r="61" spans="1:16" x14ac:dyDescent="0.25">
      <c r="A61" s="18"/>
      <c r="B61" s="15"/>
      <c r="C61" s="38" t="s">
        <v>11</v>
      </c>
      <c r="D61" s="63" t="s">
        <v>12</v>
      </c>
      <c r="E61" s="17"/>
      <c r="F61" s="16"/>
      <c r="G61" s="16"/>
      <c r="H61" s="16"/>
      <c r="I61" s="16"/>
      <c r="J61" s="16"/>
      <c r="K61" s="16"/>
      <c r="L61" s="36" t="s">
        <v>18</v>
      </c>
      <c r="M61" s="16"/>
      <c r="N61" s="16"/>
      <c r="O61" s="16"/>
      <c r="P61" s="37">
        <f>E38+G38+I38+K38+M38+O38</f>
        <v>10399</v>
      </c>
    </row>
    <row r="62" spans="1:16" ht="13.8" thickBot="1" x14ac:dyDescent="0.3">
      <c r="A62" s="39"/>
      <c r="B62" s="56"/>
      <c r="C62" s="52">
        <v>2</v>
      </c>
      <c r="D62" s="64">
        <v>34.6</v>
      </c>
      <c r="E62" s="40">
        <f>IF(AND((60*C62+D62)&gt;0,(60*C62+D62)&lt;242),INT(1.620772896*POWER(ABS(60*C62+D62-242.76),1.81)),0)</f>
        <v>5378</v>
      </c>
      <c r="F62" s="41"/>
      <c r="G62" s="41"/>
      <c r="H62" s="41"/>
      <c r="I62" s="41"/>
      <c r="J62" s="41"/>
      <c r="K62" s="41"/>
      <c r="L62" s="42" t="s">
        <v>19</v>
      </c>
      <c r="M62" s="41"/>
      <c r="N62" s="41"/>
      <c r="O62" s="41"/>
      <c r="P62" s="43">
        <f>E50+G50+I50+K50+M50+O50</f>
        <v>12364</v>
      </c>
    </row>
    <row r="66" spans="1:16" ht="13.8" thickBot="1" x14ac:dyDescent="0.3"/>
    <row r="67" spans="1:16" ht="17.399999999999999" x14ac:dyDescent="0.3">
      <c r="A67" s="53" t="s">
        <v>14</v>
      </c>
      <c r="B67" s="118" t="s">
        <v>42</v>
      </c>
      <c r="C67" s="118"/>
      <c r="D67" s="118"/>
      <c r="E67" s="118"/>
      <c r="F67" s="118"/>
      <c r="G67" s="118"/>
      <c r="H67" s="118"/>
      <c r="I67" s="6"/>
      <c r="J67" s="6"/>
      <c r="K67" s="6"/>
      <c r="L67" s="6"/>
      <c r="M67" s="6"/>
      <c r="N67" s="6"/>
      <c r="O67" s="6"/>
      <c r="P67" s="7"/>
    </row>
    <row r="68" spans="1:16" x14ac:dyDescent="0.25">
      <c r="A68" s="8"/>
      <c r="B68" s="10"/>
      <c r="C68" s="9"/>
      <c r="D68" s="57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2"/>
    </row>
    <row r="69" spans="1:16" x14ac:dyDescent="0.25">
      <c r="A69" s="13" t="s">
        <v>2</v>
      </c>
      <c r="B69" s="15"/>
      <c r="C69" s="14"/>
      <c r="D69" s="58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7"/>
      <c r="P69" s="12"/>
    </row>
    <row r="70" spans="1:16" x14ac:dyDescent="0.25">
      <c r="A70" s="18" t="s">
        <v>1</v>
      </c>
      <c r="B70" s="15" t="s">
        <v>4</v>
      </c>
      <c r="C70" s="117" t="s">
        <v>6</v>
      </c>
      <c r="D70" s="117"/>
      <c r="E70" s="16" t="s">
        <v>5</v>
      </c>
      <c r="F70" s="16" t="s">
        <v>13</v>
      </c>
      <c r="G70" s="16" t="s">
        <v>5</v>
      </c>
      <c r="H70" s="16" t="s">
        <v>7</v>
      </c>
      <c r="I70" s="16" t="s">
        <v>5</v>
      </c>
      <c r="J70" s="16" t="s">
        <v>8</v>
      </c>
      <c r="K70" s="16" t="s">
        <v>5</v>
      </c>
      <c r="L70" s="16" t="s">
        <v>9</v>
      </c>
      <c r="M70" s="16" t="s">
        <v>5</v>
      </c>
      <c r="N70" s="16" t="s">
        <v>10</v>
      </c>
      <c r="O70" s="17" t="s">
        <v>5</v>
      </c>
      <c r="P70" s="12"/>
    </row>
    <row r="71" spans="1:16" x14ac:dyDescent="0.25">
      <c r="A71" s="19"/>
      <c r="B71" s="21"/>
      <c r="C71" s="20" t="s">
        <v>11</v>
      </c>
      <c r="D71" s="59" t="s">
        <v>12</v>
      </c>
      <c r="E71" s="22">
        <f>LARGE(E72:E79,1)+LARGE(E72:E79,2)+LARGE(E72:E79,3)</f>
        <v>1262</v>
      </c>
      <c r="F71" s="23" t="s">
        <v>12</v>
      </c>
      <c r="G71" s="22">
        <f>LARGE(G72:G79,1)+LARGE(G72:G79,2)+LARGE(G72:G79,3)</f>
        <v>1386</v>
      </c>
      <c r="H71" s="23" t="s">
        <v>0</v>
      </c>
      <c r="I71" s="22">
        <f>LARGE(I72:I79,1)+LARGE(I72:I79,2)+LARGE(I72:I79,3)</f>
        <v>2081</v>
      </c>
      <c r="J71" s="23" t="s">
        <v>0</v>
      </c>
      <c r="K71" s="22">
        <f>LARGE(K72:K79,1)+LARGE(K72:K79,2)+LARGE(K72:K79,3)</f>
        <v>1907</v>
      </c>
      <c r="L71" s="23" t="s">
        <v>0</v>
      </c>
      <c r="M71" s="22">
        <f>LARGE(M72:M79,1)+LARGE(M72:M79,2)+LARGE(M72:M79,3)</f>
        <v>1677</v>
      </c>
      <c r="N71" s="23" t="s">
        <v>0</v>
      </c>
      <c r="O71" s="24">
        <f>LARGE(O72:O79,1)+LARGE(O72:O79,2)+LARGE(O72:O79,3)</f>
        <v>1170</v>
      </c>
      <c r="P71" s="25"/>
    </row>
    <row r="72" spans="1:16" x14ac:dyDescent="0.25">
      <c r="A72" s="44" t="s">
        <v>43</v>
      </c>
      <c r="B72" s="54">
        <v>2006</v>
      </c>
      <c r="C72" s="45">
        <v>2</v>
      </c>
      <c r="D72" s="60">
        <v>36.9</v>
      </c>
      <c r="E72" s="26">
        <f>IF(AND((60*C72+D72)&gt;0,(60*C72+D72)&lt;211),INT(0.31793*POWER(ABS(60*C72+D72-211.77),1.85)+0.5),0)</f>
        <v>525</v>
      </c>
      <c r="F72" s="48" t="s">
        <v>220</v>
      </c>
      <c r="G72" s="26">
        <v>631</v>
      </c>
      <c r="H72" s="50">
        <v>129</v>
      </c>
      <c r="I72" s="26">
        <f>IF(H72&gt;100,INT(42.84872*POWER(ABS(H72-100),0.75)+0.5),0)</f>
        <v>535</v>
      </c>
      <c r="J72" s="50">
        <v>447</v>
      </c>
      <c r="K72" s="26">
        <f>IF(J72&gt;250,INT(2.482473*POWER(ABS(J72-250),1.05)+0.5),0)</f>
        <v>637</v>
      </c>
      <c r="L72" s="50">
        <v>626</v>
      </c>
      <c r="M72" s="26">
        <f>IF(L72&gt;400,INT(4.4247407*POWER(ABS(L72-400),0.8)+0.5),0)</f>
        <v>338</v>
      </c>
      <c r="N72" s="50">
        <v>1313</v>
      </c>
      <c r="O72" s="27">
        <f>IF(N72&gt;800,INT(0.544767314*POWER(ABS(N72-800),0.92)+0.5),0)</f>
        <v>170</v>
      </c>
      <c r="P72" s="12"/>
    </row>
    <row r="73" spans="1:16" x14ac:dyDescent="0.25">
      <c r="A73" s="44" t="s">
        <v>88</v>
      </c>
      <c r="B73" s="54">
        <v>2006</v>
      </c>
      <c r="C73" s="45">
        <v>2</v>
      </c>
      <c r="D73" s="60">
        <v>52.9</v>
      </c>
      <c r="E73" s="26">
        <f t="shared" ref="E73:E79" si="29">IF(AND((60*C73+D73)&gt;0,(60*C73+D73)&lt;211),INT(0.31793*POWER(ABS(60*C73+D73-211.77),1.85)+0.5),0)</f>
        <v>277</v>
      </c>
      <c r="F73" s="48" t="s">
        <v>221</v>
      </c>
      <c r="G73" s="26">
        <v>340</v>
      </c>
      <c r="H73" s="50">
        <v>137</v>
      </c>
      <c r="I73" s="26">
        <f t="shared" ref="I73:I79" si="30">IF(H73&gt;100,INT(42.84872*POWER(ABS(H73-100),0.75)+0.5),0)</f>
        <v>643</v>
      </c>
      <c r="J73" s="50">
        <v>438</v>
      </c>
      <c r="K73" s="26">
        <f t="shared" ref="K73:K79" si="31">IF(J73&gt;250,INT(2.482473*POWER(ABS(J73-250),1.05)+0.5),0)</f>
        <v>606</v>
      </c>
      <c r="L73" s="50">
        <v>821</v>
      </c>
      <c r="M73" s="26">
        <f t="shared" ref="M73:M79" si="32">IF(L73&gt;400,INT(4.4247407*POWER(ABS(L73-400),0.8)+0.5),0)</f>
        <v>556</v>
      </c>
      <c r="N73" s="50">
        <v>1849</v>
      </c>
      <c r="O73" s="27">
        <f t="shared" ref="O73:O79" si="33">IF(N73&gt;800,INT(0.544767314*POWER(ABS(N73-800),0.92)+0.5),0)</f>
        <v>328</v>
      </c>
      <c r="P73" s="12"/>
    </row>
    <row r="74" spans="1:16" x14ac:dyDescent="0.25">
      <c r="A74" s="44" t="s">
        <v>44</v>
      </c>
      <c r="B74" s="54">
        <v>2006</v>
      </c>
      <c r="C74" s="45">
        <v>2</v>
      </c>
      <c r="D74" s="60">
        <v>45.5</v>
      </c>
      <c r="E74" s="26">
        <f t="shared" si="29"/>
        <v>383</v>
      </c>
      <c r="F74" s="48" t="s">
        <v>222</v>
      </c>
      <c r="G74" s="26">
        <v>199</v>
      </c>
      <c r="H74" s="50">
        <v>141</v>
      </c>
      <c r="I74" s="26">
        <f t="shared" si="30"/>
        <v>694</v>
      </c>
      <c r="J74" s="50">
        <v>437</v>
      </c>
      <c r="K74" s="26">
        <f t="shared" si="31"/>
        <v>603</v>
      </c>
      <c r="L74" s="50">
        <v>703</v>
      </c>
      <c r="M74" s="26">
        <f t="shared" si="32"/>
        <v>428</v>
      </c>
      <c r="N74" s="50">
        <v>1403</v>
      </c>
      <c r="O74" s="27">
        <f t="shared" si="33"/>
        <v>197</v>
      </c>
      <c r="P74" s="12"/>
    </row>
    <row r="75" spans="1:16" x14ac:dyDescent="0.25">
      <c r="A75" s="44" t="s">
        <v>45</v>
      </c>
      <c r="B75" s="54">
        <v>2006</v>
      </c>
      <c r="C75" s="45"/>
      <c r="D75" s="60"/>
      <c r="E75" s="26">
        <f t="shared" si="29"/>
        <v>0</v>
      </c>
      <c r="F75" s="48"/>
      <c r="G75" s="26">
        <f t="shared" ref="G73:G79" si="34">IF(AND(F75&gt;0,F75&lt;18.5),INT(27.75955*POWER(ABS(F75-18.53),1.92)+0.5),0)</f>
        <v>0</v>
      </c>
      <c r="H75" s="50"/>
      <c r="I75" s="26">
        <f t="shared" si="30"/>
        <v>0</v>
      </c>
      <c r="J75" s="50"/>
      <c r="K75" s="26">
        <f t="shared" si="31"/>
        <v>0</v>
      </c>
      <c r="L75" s="50"/>
      <c r="M75" s="26">
        <f t="shared" si="32"/>
        <v>0</v>
      </c>
      <c r="N75" s="50"/>
      <c r="O75" s="27">
        <f t="shared" si="33"/>
        <v>0</v>
      </c>
      <c r="P75" s="12"/>
    </row>
    <row r="76" spans="1:16" x14ac:dyDescent="0.25">
      <c r="A76" s="44" t="s">
        <v>46</v>
      </c>
      <c r="B76" s="54">
        <v>2006</v>
      </c>
      <c r="C76" s="45"/>
      <c r="D76" s="60"/>
      <c r="E76" s="26">
        <f t="shared" si="29"/>
        <v>0</v>
      </c>
      <c r="F76" s="48"/>
      <c r="G76" s="26">
        <f t="shared" si="34"/>
        <v>0</v>
      </c>
      <c r="H76" s="50">
        <v>145</v>
      </c>
      <c r="I76" s="26">
        <f t="shared" si="30"/>
        <v>744</v>
      </c>
      <c r="J76" s="50"/>
      <c r="K76" s="26">
        <f t="shared" si="31"/>
        <v>0</v>
      </c>
      <c r="L76" s="50">
        <v>769</v>
      </c>
      <c r="M76" s="26">
        <f t="shared" si="32"/>
        <v>501</v>
      </c>
      <c r="N76" s="50">
        <v>1976</v>
      </c>
      <c r="O76" s="27">
        <f t="shared" si="33"/>
        <v>364</v>
      </c>
      <c r="P76" s="12"/>
    </row>
    <row r="77" spans="1:16" x14ac:dyDescent="0.25">
      <c r="A77" s="44" t="s">
        <v>47</v>
      </c>
      <c r="B77" s="54">
        <v>2006</v>
      </c>
      <c r="C77" s="45"/>
      <c r="D77" s="60"/>
      <c r="E77" s="26">
        <f t="shared" si="29"/>
        <v>0</v>
      </c>
      <c r="F77" s="48" t="s">
        <v>222</v>
      </c>
      <c r="G77" s="26">
        <v>199</v>
      </c>
      <c r="H77" s="50">
        <v>129</v>
      </c>
      <c r="I77" s="26">
        <f t="shared" si="30"/>
        <v>535</v>
      </c>
      <c r="J77" s="50">
        <v>455</v>
      </c>
      <c r="K77" s="26">
        <f t="shared" si="31"/>
        <v>664</v>
      </c>
      <c r="L77" s="50">
        <v>882</v>
      </c>
      <c r="M77" s="26">
        <f t="shared" si="32"/>
        <v>620</v>
      </c>
      <c r="N77" s="50">
        <v>2381</v>
      </c>
      <c r="O77" s="27">
        <f t="shared" si="33"/>
        <v>478</v>
      </c>
      <c r="P77" s="12"/>
    </row>
    <row r="78" spans="1:16" x14ac:dyDescent="0.25">
      <c r="A78" s="44" t="s">
        <v>48</v>
      </c>
      <c r="B78" s="54">
        <v>2005</v>
      </c>
      <c r="C78" s="45">
        <v>2</v>
      </c>
      <c r="D78" s="60">
        <v>47.4</v>
      </c>
      <c r="E78" s="26">
        <f t="shared" si="29"/>
        <v>354</v>
      </c>
      <c r="F78" s="48" t="s">
        <v>223</v>
      </c>
      <c r="G78" s="26">
        <v>257</v>
      </c>
      <c r="H78" s="50"/>
      <c r="I78" s="26">
        <f t="shared" si="30"/>
        <v>0</v>
      </c>
      <c r="J78" s="50">
        <v>423</v>
      </c>
      <c r="K78" s="26">
        <f t="shared" si="31"/>
        <v>556</v>
      </c>
      <c r="L78" s="50"/>
      <c r="M78" s="26">
        <f t="shared" si="32"/>
        <v>0</v>
      </c>
      <c r="N78" s="50"/>
      <c r="O78" s="27">
        <f t="shared" si="33"/>
        <v>0</v>
      </c>
      <c r="P78" s="12"/>
    </row>
    <row r="79" spans="1:16" x14ac:dyDescent="0.25">
      <c r="A79" s="46" t="s">
        <v>49</v>
      </c>
      <c r="B79" s="55">
        <v>2006</v>
      </c>
      <c r="C79" s="47"/>
      <c r="D79" s="61"/>
      <c r="E79" s="28">
        <f t="shared" si="29"/>
        <v>0</v>
      </c>
      <c r="F79" s="49" t="s">
        <v>224</v>
      </c>
      <c r="G79" s="28">
        <v>415</v>
      </c>
      <c r="H79" s="51"/>
      <c r="I79" s="28">
        <f t="shared" si="30"/>
        <v>0</v>
      </c>
      <c r="J79" s="51"/>
      <c r="K79" s="28">
        <f t="shared" si="31"/>
        <v>0</v>
      </c>
      <c r="L79" s="51"/>
      <c r="M79" s="28">
        <f t="shared" si="32"/>
        <v>0</v>
      </c>
      <c r="N79" s="51"/>
      <c r="O79" s="29">
        <f t="shared" si="33"/>
        <v>0</v>
      </c>
      <c r="P79" s="12"/>
    </row>
    <row r="80" spans="1:16" x14ac:dyDescent="0.25">
      <c r="A80" s="30"/>
      <c r="B80" s="32"/>
      <c r="C80" s="31"/>
      <c r="D80" s="62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12"/>
    </row>
    <row r="81" spans="1:16" x14ac:dyDescent="0.25">
      <c r="A81" s="13" t="s">
        <v>3</v>
      </c>
      <c r="B81" s="15"/>
      <c r="C81" s="14"/>
      <c r="D81" s="58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7"/>
      <c r="P81" s="12"/>
    </row>
    <row r="82" spans="1:16" x14ac:dyDescent="0.25">
      <c r="A82" s="18" t="s">
        <v>1</v>
      </c>
      <c r="B82" s="15" t="s">
        <v>4</v>
      </c>
      <c r="C82" s="117" t="s">
        <v>6</v>
      </c>
      <c r="D82" s="117"/>
      <c r="E82" s="16" t="s">
        <v>5</v>
      </c>
      <c r="F82" s="16" t="s">
        <v>13</v>
      </c>
      <c r="G82" s="16" t="s">
        <v>5</v>
      </c>
      <c r="H82" s="16" t="s">
        <v>7</v>
      </c>
      <c r="I82" s="16" t="s">
        <v>5</v>
      </c>
      <c r="J82" s="16" t="s">
        <v>8</v>
      </c>
      <c r="K82" s="16" t="s">
        <v>5</v>
      </c>
      <c r="L82" s="16" t="s">
        <v>9</v>
      </c>
      <c r="M82" s="16" t="s">
        <v>5</v>
      </c>
      <c r="N82" s="16" t="s">
        <v>10</v>
      </c>
      <c r="O82" s="17" t="s">
        <v>5</v>
      </c>
      <c r="P82" s="12"/>
    </row>
    <row r="83" spans="1:16" x14ac:dyDescent="0.25">
      <c r="A83" s="19"/>
      <c r="B83" s="21"/>
      <c r="C83" s="20" t="s">
        <v>11</v>
      </c>
      <c r="D83" s="59" t="s">
        <v>12</v>
      </c>
      <c r="E83" s="22">
        <f>LARGE(E84:E91,1)+LARGE(E84:E91,2)+LARGE(E84:E91,3)</f>
        <v>0</v>
      </c>
      <c r="F83" s="23" t="s">
        <v>12</v>
      </c>
      <c r="G83" s="22">
        <f>LARGE(G84:G91,1)+LARGE(G84:G91,2)+LARGE(G84:G91,3)</f>
        <v>0</v>
      </c>
      <c r="H83" s="23" t="s">
        <v>0</v>
      </c>
      <c r="I83" s="22">
        <f>LARGE(I84:I91,1)+LARGE(I84:I91,2)+LARGE(I84:I91,3)</f>
        <v>0</v>
      </c>
      <c r="J83" s="23" t="s">
        <v>0</v>
      </c>
      <c r="K83" s="22">
        <f>LARGE(K84:K91,1)+LARGE(K84:K91,2)+LARGE(K84:K91,3)</f>
        <v>0</v>
      </c>
      <c r="L83" s="23" t="s">
        <v>0</v>
      </c>
      <c r="M83" s="22">
        <f>LARGE(M84:M91,1)+LARGE(M84:M91,2)+LARGE(M84:M91,3)</f>
        <v>0</v>
      </c>
      <c r="N83" s="23" t="s">
        <v>0</v>
      </c>
      <c r="O83" s="24">
        <f>LARGE(O84:O91,1)+LARGE(O84:O91,2)+LARGE(O84:O91,3)</f>
        <v>0</v>
      </c>
      <c r="P83" s="25"/>
    </row>
    <row r="84" spans="1:16" x14ac:dyDescent="0.25">
      <c r="A84" s="44"/>
      <c r="B84" s="54"/>
      <c r="C84" s="45"/>
      <c r="D84" s="60"/>
      <c r="E84" s="26">
        <f>IF(AND((60*C84+D84)&gt;0,(60*C84+D84)&lt;201),INT(0.3179301*POWER(ABS(60*C84+D84-201.77),1.85)+0.5),0)</f>
        <v>0</v>
      </c>
      <c r="F84" s="48"/>
      <c r="G84" s="26">
        <f>IF(AND(F84&gt;0,F84&lt;18),INT(26.81044*POWER(ABS(F84-18.04),1.92)+0.5),0)</f>
        <v>0</v>
      </c>
      <c r="H84" s="50"/>
      <c r="I84" s="26">
        <f>IF(H84&gt;100,INT(9.629087*POWER(ABS(H84-100),1.05)+0.5),0)</f>
        <v>0</v>
      </c>
      <c r="J84" s="50"/>
      <c r="K84" s="26">
        <f>IF(J84&gt;300,INT(5.459439*POWER(ABS(J84-300),0.9)+0.5),0)</f>
        <v>0</v>
      </c>
      <c r="L84" s="50"/>
      <c r="M84" s="26">
        <f>IF(L84&gt;500,INT(3.8712164*POWER(ABS(L84-500),0.8)+0.5),0)</f>
        <v>0</v>
      </c>
      <c r="N84" s="50"/>
      <c r="O84" s="34">
        <f>IF(N84&gt;1230,INT(1.2086984*POWER(ABS(N84-1230),0.8)+0.5),0)</f>
        <v>0</v>
      </c>
      <c r="P84" s="12"/>
    </row>
    <row r="85" spans="1:16" x14ac:dyDescent="0.25">
      <c r="A85" s="44"/>
      <c r="B85" s="54"/>
      <c r="C85" s="45"/>
      <c r="D85" s="60"/>
      <c r="E85" s="26">
        <f t="shared" ref="E85:E91" si="35">IF(AND((60*C85+D85)&gt;0,(60*C85+D85)&lt;201),INT(0.3179301*POWER(ABS(60*C85+D85-201.77),1.85)+0.5),0)</f>
        <v>0</v>
      </c>
      <c r="F85" s="48"/>
      <c r="G85" s="26">
        <f t="shared" ref="G85:G91" si="36">IF(AND(F85&gt;0,F85&lt;18),INT(26.81044*POWER(ABS(F85-18.04),1.92)+0.5),0)</f>
        <v>0</v>
      </c>
      <c r="H85" s="50"/>
      <c r="I85" s="26">
        <f t="shared" ref="I85:I91" si="37">IF(H85&gt;100,INT(9.629087*POWER(ABS(H85-100),1.05)+0.5),0)</f>
        <v>0</v>
      </c>
      <c r="J85" s="50"/>
      <c r="K85" s="26">
        <f t="shared" ref="K85:K91" si="38">IF(J85&gt;300,INT(5.459439*POWER(ABS(J85-300),0.9)+0.5),0)</f>
        <v>0</v>
      </c>
      <c r="L85" s="50"/>
      <c r="M85" s="26">
        <f t="shared" ref="M85:M91" si="39">IF(L85&gt;500,INT(3.8712164*POWER(ABS(L85-500),0.8)+0.5),0)</f>
        <v>0</v>
      </c>
      <c r="N85" s="50"/>
      <c r="O85" s="27">
        <f t="shared" ref="O85:O91" si="40">IF(N85&gt;1230,INT(1.2086984*POWER(ABS(N85-1230),0.8)+0.5),0)</f>
        <v>0</v>
      </c>
      <c r="P85" s="12"/>
    </row>
    <row r="86" spans="1:16" x14ac:dyDescent="0.25">
      <c r="A86" s="44"/>
      <c r="B86" s="54"/>
      <c r="C86" s="45"/>
      <c r="D86" s="60"/>
      <c r="E86" s="26">
        <f t="shared" ref="E86" si="41">IF(AND((60*C86+D86)&gt;0,(60*C86+D86)&lt;201),INT(0.3179301*POWER(ABS(60*C86+D86-201.77),1.85)+0.5),0)</f>
        <v>0</v>
      </c>
      <c r="F86" s="48"/>
      <c r="G86" s="26">
        <f t="shared" ref="G86" si="42">IF(AND(F86&gt;0,F86&lt;18),INT(26.81044*POWER(ABS(F86-18.04),1.92)+0.5),0)</f>
        <v>0</v>
      </c>
      <c r="H86" s="50"/>
      <c r="I86" s="26">
        <f t="shared" ref="I86" si="43">IF(H86&gt;100,INT(9.629087*POWER(ABS(H86-100),1.05)+0.5),0)</f>
        <v>0</v>
      </c>
      <c r="J86" s="50"/>
      <c r="K86" s="26">
        <f t="shared" ref="K86" si="44">IF(J86&gt;300,INT(5.459439*POWER(ABS(J86-300),0.9)+0.5),0)</f>
        <v>0</v>
      </c>
      <c r="L86" s="50"/>
      <c r="M86" s="26">
        <f t="shared" ref="M86" si="45">IF(L86&gt;500,INT(3.8712164*POWER(ABS(L86-500),0.8)+0.5),0)</f>
        <v>0</v>
      </c>
      <c r="N86" s="50"/>
      <c r="O86" s="27">
        <f t="shared" ref="O86" si="46">IF(N86&gt;1230,INT(1.2086984*POWER(ABS(N86-1230),0.8)+0.5),0)</f>
        <v>0</v>
      </c>
      <c r="P86" s="12"/>
    </row>
    <row r="87" spans="1:16" x14ac:dyDescent="0.25">
      <c r="A87" s="44"/>
      <c r="B87" s="54"/>
      <c r="C87" s="45"/>
      <c r="D87" s="60"/>
      <c r="E87" s="26">
        <f t="shared" si="35"/>
        <v>0</v>
      </c>
      <c r="F87" s="48"/>
      <c r="G87" s="26">
        <f t="shared" si="36"/>
        <v>0</v>
      </c>
      <c r="H87" s="50"/>
      <c r="I87" s="26">
        <f t="shared" si="37"/>
        <v>0</v>
      </c>
      <c r="J87" s="50"/>
      <c r="K87" s="26">
        <f t="shared" si="38"/>
        <v>0</v>
      </c>
      <c r="L87" s="50"/>
      <c r="M87" s="26">
        <f t="shared" si="39"/>
        <v>0</v>
      </c>
      <c r="N87" s="50"/>
      <c r="O87" s="27">
        <f t="shared" si="40"/>
        <v>0</v>
      </c>
      <c r="P87" s="12"/>
    </row>
    <row r="88" spans="1:16" x14ac:dyDescent="0.25">
      <c r="A88" s="44"/>
      <c r="B88" s="54"/>
      <c r="C88" s="45"/>
      <c r="D88" s="60"/>
      <c r="E88" s="26">
        <f t="shared" si="35"/>
        <v>0</v>
      </c>
      <c r="F88" s="48"/>
      <c r="G88" s="26">
        <f t="shared" si="36"/>
        <v>0</v>
      </c>
      <c r="H88" s="50"/>
      <c r="I88" s="26">
        <f t="shared" si="37"/>
        <v>0</v>
      </c>
      <c r="J88" s="50"/>
      <c r="K88" s="26">
        <f t="shared" si="38"/>
        <v>0</v>
      </c>
      <c r="L88" s="50"/>
      <c r="M88" s="26">
        <f t="shared" si="39"/>
        <v>0</v>
      </c>
      <c r="N88" s="50"/>
      <c r="O88" s="27">
        <f t="shared" si="40"/>
        <v>0</v>
      </c>
      <c r="P88" s="12"/>
    </row>
    <row r="89" spans="1:16" x14ac:dyDescent="0.25">
      <c r="A89" s="44"/>
      <c r="B89" s="54"/>
      <c r="C89" s="45"/>
      <c r="D89" s="60"/>
      <c r="E89" s="26">
        <f t="shared" si="35"/>
        <v>0</v>
      </c>
      <c r="F89" s="48"/>
      <c r="G89" s="26">
        <f t="shared" si="36"/>
        <v>0</v>
      </c>
      <c r="H89" s="50"/>
      <c r="I89" s="26">
        <f t="shared" si="37"/>
        <v>0</v>
      </c>
      <c r="J89" s="50"/>
      <c r="K89" s="26">
        <f t="shared" si="38"/>
        <v>0</v>
      </c>
      <c r="L89" s="50"/>
      <c r="M89" s="26">
        <f t="shared" si="39"/>
        <v>0</v>
      </c>
      <c r="N89" s="50"/>
      <c r="O89" s="27">
        <f t="shared" si="40"/>
        <v>0</v>
      </c>
      <c r="P89" s="12"/>
    </row>
    <row r="90" spans="1:16" x14ac:dyDescent="0.25">
      <c r="A90" s="44"/>
      <c r="B90" s="54"/>
      <c r="C90" s="45"/>
      <c r="D90" s="60"/>
      <c r="E90" s="26">
        <f t="shared" si="35"/>
        <v>0</v>
      </c>
      <c r="F90" s="48"/>
      <c r="G90" s="26">
        <f t="shared" si="36"/>
        <v>0</v>
      </c>
      <c r="H90" s="50"/>
      <c r="I90" s="26">
        <f t="shared" si="37"/>
        <v>0</v>
      </c>
      <c r="J90" s="50"/>
      <c r="K90" s="26">
        <f t="shared" si="38"/>
        <v>0</v>
      </c>
      <c r="L90" s="50"/>
      <c r="M90" s="26">
        <f t="shared" si="39"/>
        <v>0</v>
      </c>
      <c r="N90" s="50"/>
      <c r="O90" s="27">
        <f t="shared" si="40"/>
        <v>0</v>
      </c>
      <c r="P90" s="12"/>
    </row>
    <row r="91" spans="1:16" x14ac:dyDescent="0.25">
      <c r="A91" s="46"/>
      <c r="B91" s="55"/>
      <c r="C91" s="47"/>
      <c r="D91" s="61"/>
      <c r="E91" s="28">
        <f t="shared" si="35"/>
        <v>0</v>
      </c>
      <c r="F91" s="49"/>
      <c r="G91" s="28">
        <f t="shared" si="36"/>
        <v>0</v>
      </c>
      <c r="H91" s="51"/>
      <c r="I91" s="28">
        <f t="shared" si="37"/>
        <v>0</v>
      </c>
      <c r="J91" s="51"/>
      <c r="K91" s="28">
        <f t="shared" si="38"/>
        <v>0</v>
      </c>
      <c r="L91" s="51"/>
      <c r="M91" s="28">
        <f t="shared" si="39"/>
        <v>0</v>
      </c>
      <c r="N91" s="51"/>
      <c r="O91" s="29">
        <f t="shared" si="40"/>
        <v>0</v>
      </c>
      <c r="P91" s="12"/>
    </row>
    <row r="92" spans="1:16" x14ac:dyDescent="0.25">
      <c r="A92" s="30"/>
      <c r="B92" s="32"/>
      <c r="C92" s="31"/>
      <c r="D92" s="62"/>
      <c r="E92" s="33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2"/>
    </row>
    <row r="93" spans="1:16" x14ac:dyDescent="0.25">
      <c r="A93" s="13" t="s">
        <v>15</v>
      </c>
      <c r="B93" s="15"/>
      <c r="C93" s="117" t="s">
        <v>16</v>
      </c>
      <c r="D93" s="117"/>
      <c r="E93" s="35" t="s">
        <v>5</v>
      </c>
      <c r="F93" s="16"/>
      <c r="G93" s="16"/>
      <c r="H93" s="16"/>
      <c r="I93" s="16"/>
      <c r="J93" s="16"/>
      <c r="K93" s="16"/>
      <c r="L93" s="36" t="s">
        <v>17</v>
      </c>
      <c r="M93" s="16"/>
      <c r="N93" s="16"/>
      <c r="O93" s="16"/>
      <c r="P93" s="37">
        <f>P94+P95+E95</f>
        <v>9483</v>
      </c>
    </row>
    <row r="94" spans="1:16" x14ac:dyDescent="0.25">
      <c r="A94" s="18"/>
      <c r="B94" s="15"/>
      <c r="C94" s="38" t="s">
        <v>11</v>
      </c>
      <c r="D94" s="63" t="s">
        <v>12</v>
      </c>
      <c r="E94" s="17"/>
      <c r="F94" s="16"/>
      <c r="G94" s="16"/>
      <c r="H94" s="16"/>
      <c r="I94" s="16"/>
      <c r="J94" s="16"/>
      <c r="K94" s="16"/>
      <c r="L94" s="36" t="s">
        <v>18</v>
      </c>
      <c r="M94" s="16"/>
      <c r="N94" s="16"/>
      <c r="O94" s="16"/>
      <c r="P94" s="37">
        <f>E71+G71+I71+K71+M71+O71</f>
        <v>9483</v>
      </c>
    </row>
    <row r="95" spans="1:16" ht="13.8" thickBot="1" x14ac:dyDescent="0.3">
      <c r="A95" s="39"/>
      <c r="B95" s="56"/>
      <c r="C95" s="52"/>
      <c r="D95" s="64"/>
      <c r="E95" s="40">
        <f>IF(AND((60*C95+D95)&gt;0,(60*C95+D95)&lt;242),INT(1.620772896*POWER(ABS(60*C95+D95-242.76),1.81)),0)</f>
        <v>0</v>
      </c>
      <c r="F95" s="41"/>
      <c r="G95" s="41"/>
      <c r="H95" s="41"/>
      <c r="I95" s="41"/>
      <c r="J95" s="41"/>
      <c r="K95" s="41"/>
      <c r="L95" s="42" t="s">
        <v>19</v>
      </c>
      <c r="M95" s="41"/>
      <c r="N95" s="41"/>
      <c r="O95" s="41"/>
      <c r="P95" s="43">
        <f>E83+G83+I83+K83+M83+O83</f>
        <v>0</v>
      </c>
    </row>
    <row r="99" spans="1:16" ht="13.8" thickBot="1" x14ac:dyDescent="0.3"/>
    <row r="100" spans="1:16" ht="17.399999999999999" x14ac:dyDescent="0.3">
      <c r="A100" s="53" t="s">
        <v>14</v>
      </c>
      <c r="B100" s="118"/>
      <c r="C100" s="118"/>
      <c r="D100" s="118"/>
      <c r="E100" s="118"/>
      <c r="F100" s="118"/>
      <c r="G100" s="118"/>
      <c r="H100" s="118"/>
      <c r="I100" s="6"/>
      <c r="J100" s="6"/>
      <c r="K100" s="6"/>
      <c r="L100" s="6"/>
      <c r="M100" s="6"/>
      <c r="N100" s="6"/>
      <c r="O100" s="6"/>
      <c r="P100" s="7"/>
    </row>
    <row r="101" spans="1:16" x14ac:dyDescent="0.25">
      <c r="A101" s="8"/>
      <c r="B101" s="10"/>
      <c r="C101" s="9"/>
      <c r="D101" s="57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2"/>
    </row>
    <row r="102" spans="1:16" x14ac:dyDescent="0.25">
      <c r="A102" s="13" t="s">
        <v>2</v>
      </c>
      <c r="B102" s="15"/>
      <c r="C102" s="14"/>
      <c r="D102" s="58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7"/>
      <c r="P102" s="12"/>
    </row>
    <row r="103" spans="1:16" x14ac:dyDescent="0.25">
      <c r="A103" s="18" t="s">
        <v>1</v>
      </c>
      <c r="B103" s="15" t="s">
        <v>4</v>
      </c>
      <c r="C103" s="117" t="s">
        <v>6</v>
      </c>
      <c r="D103" s="117"/>
      <c r="E103" s="16" t="s">
        <v>5</v>
      </c>
      <c r="F103" s="16" t="s">
        <v>13</v>
      </c>
      <c r="G103" s="16" t="s">
        <v>5</v>
      </c>
      <c r="H103" s="16" t="s">
        <v>7</v>
      </c>
      <c r="I103" s="16" t="s">
        <v>5</v>
      </c>
      <c r="J103" s="16" t="s">
        <v>8</v>
      </c>
      <c r="K103" s="16" t="s">
        <v>5</v>
      </c>
      <c r="L103" s="16" t="s">
        <v>9</v>
      </c>
      <c r="M103" s="16" t="s">
        <v>5</v>
      </c>
      <c r="N103" s="16" t="s">
        <v>10</v>
      </c>
      <c r="O103" s="17" t="s">
        <v>5</v>
      </c>
      <c r="P103" s="12"/>
    </row>
    <row r="104" spans="1:16" x14ac:dyDescent="0.25">
      <c r="A104" s="19"/>
      <c r="B104" s="21"/>
      <c r="C104" s="20" t="s">
        <v>11</v>
      </c>
      <c r="D104" s="59" t="s">
        <v>12</v>
      </c>
      <c r="E104" s="22">
        <f>LARGE(E105:E112,1)+LARGE(E105:E112,2)+LARGE(E105:E112,3)</f>
        <v>0</v>
      </c>
      <c r="F104" s="23" t="s">
        <v>12</v>
      </c>
      <c r="G104" s="22">
        <f>LARGE(G105:G112,1)+LARGE(G105:G112,2)+LARGE(G105:G112,3)</f>
        <v>0</v>
      </c>
      <c r="H104" s="23" t="s">
        <v>0</v>
      </c>
      <c r="I104" s="22">
        <f>LARGE(I105:I112,1)+LARGE(I105:I112,2)+LARGE(I105:I112,3)</f>
        <v>0</v>
      </c>
      <c r="J104" s="23" t="s">
        <v>0</v>
      </c>
      <c r="K104" s="22">
        <f>LARGE(K105:K112,1)+LARGE(K105:K112,2)+LARGE(K105:K112,3)</f>
        <v>0</v>
      </c>
      <c r="L104" s="23" t="s">
        <v>0</v>
      </c>
      <c r="M104" s="22">
        <f>LARGE(M105:M112,1)+LARGE(M105:M112,2)+LARGE(M105:M112,3)</f>
        <v>0</v>
      </c>
      <c r="N104" s="23" t="s">
        <v>0</v>
      </c>
      <c r="O104" s="24">
        <f>LARGE(O105:O112,1)+LARGE(O105:O112,2)+LARGE(O105:O112,3)</f>
        <v>0</v>
      </c>
      <c r="P104" s="25"/>
    </row>
    <row r="105" spans="1:16" x14ac:dyDescent="0.25">
      <c r="A105" s="44"/>
      <c r="B105" s="54"/>
      <c r="C105" s="45"/>
      <c r="D105" s="60"/>
      <c r="E105" s="26">
        <f>IF(AND((60*C105+D105)&gt;0,(60*C105+D105)&lt;211),INT(0.31793*POWER(ABS(60*C105+D105-211.77),1.85)+0.5),0)</f>
        <v>0</v>
      </c>
      <c r="F105" s="48"/>
      <c r="G105" s="26">
        <f>IF(AND(F105&gt;0,F105&lt;18.5),INT(27.75955*POWER(ABS(F105-18.53),1.92)+0.5),0)</f>
        <v>0</v>
      </c>
      <c r="H105" s="50"/>
      <c r="I105" s="26">
        <f>IF(H105&gt;100,INT(42.84872*POWER(ABS(H105-100),0.75)+0.5),0)</f>
        <v>0</v>
      </c>
      <c r="J105" s="50"/>
      <c r="K105" s="26">
        <f>IF(J105&gt;250,INT(2.482473*POWER(ABS(J105-250),1.05)+0.5),0)</f>
        <v>0</v>
      </c>
      <c r="L105" s="50"/>
      <c r="M105" s="26">
        <f>IF(L105&gt;400,INT(4.4247407*POWER(ABS(L105-400),0.8)+0.5),0)</f>
        <v>0</v>
      </c>
      <c r="N105" s="50"/>
      <c r="O105" s="27">
        <f>IF(N105&gt;800,INT(0.544767314*POWER(ABS(N105-800),0.92)+0.5),0)</f>
        <v>0</v>
      </c>
      <c r="P105" s="12"/>
    </row>
    <row r="106" spans="1:16" x14ac:dyDescent="0.25">
      <c r="A106" s="44"/>
      <c r="B106" s="54"/>
      <c r="C106" s="45"/>
      <c r="D106" s="60"/>
      <c r="E106" s="26">
        <f t="shared" ref="E106:E112" si="47">IF(AND((60*C106+D106)&gt;0,(60*C106+D106)&lt;211),INT(0.31793*POWER(ABS(60*C106+D106-211.77),1.85)+0.5),0)</f>
        <v>0</v>
      </c>
      <c r="F106" s="48"/>
      <c r="G106" s="26">
        <f t="shared" ref="G106:G112" si="48">IF(AND(F106&gt;0,F106&lt;18.5),INT(27.75955*POWER(ABS(F106-18.53),1.92)+0.5),0)</f>
        <v>0</v>
      </c>
      <c r="H106" s="50"/>
      <c r="I106" s="26">
        <f t="shared" ref="I106:I112" si="49">IF(H106&gt;100,INT(42.84872*POWER(ABS(H106-100),0.75)+0.5),0)</f>
        <v>0</v>
      </c>
      <c r="J106" s="50"/>
      <c r="K106" s="26">
        <f t="shared" ref="K106:K112" si="50">IF(J106&gt;250,INT(2.482473*POWER(ABS(J106-250),1.05)+0.5),0)</f>
        <v>0</v>
      </c>
      <c r="L106" s="50"/>
      <c r="M106" s="26">
        <f t="shared" ref="M106:M112" si="51">IF(L106&gt;400,INT(4.4247407*POWER(ABS(L106-400),0.8)+0.5),0)</f>
        <v>0</v>
      </c>
      <c r="N106" s="50"/>
      <c r="O106" s="27">
        <f t="shared" ref="O106:O112" si="52">IF(N106&gt;800,INT(0.544767314*POWER(ABS(N106-800),0.92)+0.5),0)</f>
        <v>0</v>
      </c>
      <c r="P106" s="12"/>
    </row>
    <row r="107" spans="1:16" x14ac:dyDescent="0.25">
      <c r="A107" s="44"/>
      <c r="B107" s="54"/>
      <c r="C107" s="45"/>
      <c r="D107" s="60"/>
      <c r="E107" s="26">
        <f t="shared" si="47"/>
        <v>0</v>
      </c>
      <c r="F107" s="48"/>
      <c r="G107" s="26">
        <f t="shared" si="48"/>
        <v>0</v>
      </c>
      <c r="H107" s="50"/>
      <c r="I107" s="26">
        <f t="shared" si="49"/>
        <v>0</v>
      </c>
      <c r="J107" s="50"/>
      <c r="K107" s="26">
        <f t="shared" si="50"/>
        <v>0</v>
      </c>
      <c r="L107" s="50"/>
      <c r="M107" s="26">
        <f t="shared" si="51"/>
        <v>0</v>
      </c>
      <c r="N107" s="50"/>
      <c r="O107" s="27">
        <f t="shared" si="52"/>
        <v>0</v>
      </c>
      <c r="P107" s="12"/>
    </row>
    <row r="108" spans="1:16" x14ac:dyDescent="0.25">
      <c r="A108" s="44"/>
      <c r="B108" s="54"/>
      <c r="C108" s="45"/>
      <c r="D108" s="60"/>
      <c r="E108" s="26">
        <f t="shared" si="47"/>
        <v>0</v>
      </c>
      <c r="F108" s="48"/>
      <c r="G108" s="26">
        <f t="shared" si="48"/>
        <v>0</v>
      </c>
      <c r="H108" s="50"/>
      <c r="I108" s="26">
        <f t="shared" si="49"/>
        <v>0</v>
      </c>
      <c r="J108" s="50"/>
      <c r="K108" s="26">
        <f t="shared" si="50"/>
        <v>0</v>
      </c>
      <c r="L108" s="50"/>
      <c r="M108" s="26">
        <f t="shared" si="51"/>
        <v>0</v>
      </c>
      <c r="N108" s="50"/>
      <c r="O108" s="27">
        <f t="shared" si="52"/>
        <v>0</v>
      </c>
      <c r="P108" s="12"/>
    </row>
    <row r="109" spans="1:16" x14ac:dyDescent="0.25">
      <c r="A109" s="44"/>
      <c r="B109" s="54"/>
      <c r="C109" s="45"/>
      <c r="D109" s="60"/>
      <c r="E109" s="26">
        <f t="shared" si="47"/>
        <v>0</v>
      </c>
      <c r="F109" s="48"/>
      <c r="G109" s="26">
        <f t="shared" si="48"/>
        <v>0</v>
      </c>
      <c r="H109" s="50"/>
      <c r="I109" s="26">
        <f t="shared" si="49"/>
        <v>0</v>
      </c>
      <c r="J109" s="50"/>
      <c r="K109" s="26">
        <f t="shared" si="50"/>
        <v>0</v>
      </c>
      <c r="L109" s="50"/>
      <c r="M109" s="26">
        <f t="shared" si="51"/>
        <v>0</v>
      </c>
      <c r="N109" s="50"/>
      <c r="O109" s="27">
        <f t="shared" si="52"/>
        <v>0</v>
      </c>
      <c r="P109" s="12"/>
    </row>
    <row r="110" spans="1:16" x14ac:dyDescent="0.25">
      <c r="A110" s="44"/>
      <c r="B110" s="54"/>
      <c r="C110" s="45"/>
      <c r="D110" s="60"/>
      <c r="E110" s="26">
        <f t="shared" si="47"/>
        <v>0</v>
      </c>
      <c r="F110" s="48"/>
      <c r="G110" s="26">
        <f t="shared" si="48"/>
        <v>0</v>
      </c>
      <c r="H110" s="50"/>
      <c r="I110" s="26">
        <f t="shared" si="49"/>
        <v>0</v>
      </c>
      <c r="J110" s="50"/>
      <c r="K110" s="26">
        <f t="shared" si="50"/>
        <v>0</v>
      </c>
      <c r="L110" s="50"/>
      <c r="M110" s="26">
        <f t="shared" si="51"/>
        <v>0</v>
      </c>
      <c r="N110" s="50"/>
      <c r="O110" s="27">
        <f t="shared" si="52"/>
        <v>0</v>
      </c>
      <c r="P110" s="12"/>
    </row>
    <row r="111" spans="1:16" x14ac:dyDescent="0.25">
      <c r="A111" s="44"/>
      <c r="B111" s="54"/>
      <c r="C111" s="45"/>
      <c r="D111" s="60"/>
      <c r="E111" s="26">
        <f t="shared" si="47"/>
        <v>0</v>
      </c>
      <c r="F111" s="48"/>
      <c r="G111" s="26">
        <f t="shared" si="48"/>
        <v>0</v>
      </c>
      <c r="H111" s="50"/>
      <c r="I111" s="26">
        <f t="shared" si="49"/>
        <v>0</v>
      </c>
      <c r="J111" s="50"/>
      <c r="K111" s="26">
        <f t="shared" si="50"/>
        <v>0</v>
      </c>
      <c r="L111" s="50"/>
      <c r="M111" s="26">
        <f t="shared" si="51"/>
        <v>0</v>
      </c>
      <c r="N111" s="50"/>
      <c r="O111" s="27">
        <f t="shared" si="52"/>
        <v>0</v>
      </c>
      <c r="P111" s="12"/>
    </row>
    <row r="112" spans="1:16" x14ac:dyDescent="0.25">
      <c r="A112" s="46"/>
      <c r="B112" s="55"/>
      <c r="C112" s="47"/>
      <c r="D112" s="61"/>
      <c r="E112" s="28">
        <f t="shared" si="47"/>
        <v>0</v>
      </c>
      <c r="F112" s="49"/>
      <c r="G112" s="28">
        <f t="shared" si="48"/>
        <v>0</v>
      </c>
      <c r="H112" s="51"/>
      <c r="I112" s="28">
        <f t="shared" si="49"/>
        <v>0</v>
      </c>
      <c r="J112" s="51"/>
      <c r="K112" s="28">
        <f t="shared" si="50"/>
        <v>0</v>
      </c>
      <c r="L112" s="51"/>
      <c r="M112" s="28">
        <f t="shared" si="51"/>
        <v>0</v>
      </c>
      <c r="N112" s="51"/>
      <c r="O112" s="29">
        <f t="shared" si="52"/>
        <v>0</v>
      </c>
      <c r="P112" s="12"/>
    </row>
    <row r="113" spans="1:16" x14ac:dyDescent="0.25">
      <c r="A113" s="30"/>
      <c r="B113" s="32"/>
      <c r="C113" s="31"/>
      <c r="D113" s="62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12"/>
    </row>
    <row r="114" spans="1:16" x14ac:dyDescent="0.25">
      <c r="A114" s="13" t="s">
        <v>3</v>
      </c>
      <c r="B114" s="15"/>
      <c r="C114" s="14"/>
      <c r="D114" s="58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7"/>
      <c r="P114" s="12"/>
    </row>
    <row r="115" spans="1:16" x14ac:dyDescent="0.25">
      <c r="A115" s="18" t="s">
        <v>1</v>
      </c>
      <c r="B115" s="15" t="s">
        <v>4</v>
      </c>
      <c r="C115" s="117" t="s">
        <v>6</v>
      </c>
      <c r="D115" s="117"/>
      <c r="E115" s="16" t="s">
        <v>5</v>
      </c>
      <c r="F115" s="16" t="s">
        <v>13</v>
      </c>
      <c r="G115" s="16" t="s">
        <v>5</v>
      </c>
      <c r="H115" s="16" t="s">
        <v>7</v>
      </c>
      <c r="I115" s="16" t="s">
        <v>5</v>
      </c>
      <c r="J115" s="16" t="s">
        <v>8</v>
      </c>
      <c r="K115" s="16" t="s">
        <v>5</v>
      </c>
      <c r="L115" s="16" t="s">
        <v>9</v>
      </c>
      <c r="M115" s="16" t="s">
        <v>5</v>
      </c>
      <c r="N115" s="16" t="s">
        <v>10</v>
      </c>
      <c r="O115" s="17" t="s">
        <v>5</v>
      </c>
      <c r="P115" s="12"/>
    </row>
    <row r="116" spans="1:16" x14ac:dyDescent="0.25">
      <c r="A116" s="19"/>
      <c r="B116" s="21"/>
      <c r="C116" s="20" t="s">
        <v>11</v>
      </c>
      <c r="D116" s="59" t="s">
        <v>12</v>
      </c>
      <c r="E116" s="22">
        <f>LARGE(E117:E124,1)+LARGE(E117:E124,2)+LARGE(E117:E124,3)</f>
        <v>0</v>
      </c>
      <c r="F116" s="23" t="s">
        <v>12</v>
      </c>
      <c r="G116" s="22">
        <f>LARGE(G117:G124,1)+LARGE(G117:G124,2)+LARGE(G117:G124,3)</f>
        <v>0</v>
      </c>
      <c r="H116" s="23" t="s">
        <v>0</v>
      </c>
      <c r="I116" s="22">
        <f>LARGE(I117:I124,1)+LARGE(I117:I124,2)+LARGE(I117:I124,3)</f>
        <v>0</v>
      </c>
      <c r="J116" s="23" t="s">
        <v>0</v>
      </c>
      <c r="K116" s="22">
        <f>LARGE(K117:K124,1)+LARGE(K117:K124,2)+LARGE(K117:K124,3)</f>
        <v>0</v>
      </c>
      <c r="L116" s="23" t="s">
        <v>0</v>
      </c>
      <c r="M116" s="22">
        <f>LARGE(M117:M124,1)+LARGE(M117:M124,2)+LARGE(M117:M124,3)</f>
        <v>0</v>
      </c>
      <c r="N116" s="23" t="s">
        <v>0</v>
      </c>
      <c r="O116" s="24">
        <f>LARGE(O117:O124,1)+LARGE(O117:O124,2)+LARGE(O117:O124,3)</f>
        <v>0</v>
      </c>
      <c r="P116" s="25"/>
    </row>
    <row r="117" spans="1:16" x14ac:dyDescent="0.25">
      <c r="A117" s="44"/>
      <c r="B117" s="54"/>
      <c r="C117" s="45"/>
      <c r="D117" s="60"/>
      <c r="E117" s="26">
        <f>IF(AND((60*C117+D117)&gt;0,(60*C117+D117)&lt;201),INT(0.3179301*POWER(ABS(60*C117+D117-201.77),1.85)+0.5),0)</f>
        <v>0</v>
      </c>
      <c r="F117" s="48"/>
      <c r="G117" s="26">
        <f>IF(AND(F117&gt;0,F117&lt;18),INT(26.81044*POWER(ABS(F117-18.04),1.92)+0.5),0)</f>
        <v>0</v>
      </c>
      <c r="H117" s="50"/>
      <c r="I117" s="26">
        <f>IF(H117&gt;100,INT(9.629087*POWER(ABS(H117-100),1.05)+0.5),0)</f>
        <v>0</v>
      </c>
      <c r="J117" s="50"/>
      <c r="K117" s="26">
        <f>IF(J117&gt;300,INT(5.459439*POWER(ABS(J117-300),0.9)+0.5),0)</f>
        <v>0</v>
      </c>
      <c r="L117" s="50"/>
      <c r="M117" s="26">
        <f>IF(L117&gt;500,INT(3.8712164*POWER(ABS(L117-500),0.8)+0.5),0)</f>
        <v>0</v>
      </c>
      <c r="N117" s="50"/>
      <c r="O117" s="34">
        <f>IF(N117&gt;1230,INT(1.2086984*POWER(ABS(N117-1230),0.8)+0.5),0)</f>
        <v>0</v>
      </c>
      <c r="P117" s="12"/>
    </row>
    <row r="118" spans="1:16" x14ac:dyDescent="0.25">
      <c r="A118" s="44"/>
      <c r="B118" s="54"/>
      <c r="C118" s="45"/>
      <c r="D118" s="60"/>
      <c r="E118" s="26">
        <f t="shared" ref="E118:E124" si="53">IF(AND((60*C118+D118)&gt;0,(60*C118+D118)&lt;201),INT(0.3179301*POWER(ABS(60*C118+D118-201.77),1.85)+0.5),0)</f>
        <v>0</v>
      </c>
      <c r="F118" s="48"/>
      <c r="G118" s="26">
        <f t="shared" ref="G118:G124" si="54">IF(AND(F118&gt;0,F118&lt;18),INT(26.81044*POWER(ABS(F118-18.04),1.92)+0.5),0)</f>
        <v>0</v>
      </c>
      <c r="H118" s="50"/>
      <c r="I118" s="26">
        <f t="shared" ref="I118:I124" si="55">IF(H118&gt;100,INT(9.629087*POWER(ABS(H118-100),1.05)+0.5),0)</f>
        <v>0</v>
      </c>
      <c r="J118" s="50"/>
      <c r="K118" s="26">
        <f t="shared" ref="K118:K124" si="56">IF(J118&gt;300,INT(5.459439*POWER(ABS(J118-300),0.9)+0.5),0)</f>
        <v>0</v>
      </c>
      <c r="L118" s="50"/>
      <c r="M118" s="26">
        <f t="shared" ref="M118:M124" si="57">IF(L118&gt;500,INT(3.8712164*POWER(ABS(L118-500),0.8)+0.5),0)</f>
        <v>0</v>
      </c>
      <c r="N118" s="50"/>
      <c r="O118" s="27">
        <f t="shared" ref="O118:O124" si="58">IF(N118&gt;1230,INT(1.2086984*POWER(ABS(N118-1230),0.8)+0.5),0)</f>
        <v>0</v>
      </c>
      <c r="P118" s="12"/>
    </row>
    <row r="119" spans="1:16" x14ac:dyDescent="0.25">
      <c r="A119" s="44"/>
      <c r="B119" s="54"/>
      <c r="C119" s="45"/>
      <c r="D119" s="60"/>
      <c r="E119" s="26">
        <f t="shared" si="53"/>
        <v>0</v>
      </c>
      <c r="F119" s="48"/>
      <c r="G119" s="26">
        <f t="shared" si="54"/>
        <v>0</v>
      </c>
      <c r="H119" s="50"/>
      <c r="I119" s="26">
        <f t="shared" si="55"/>
        <v>0</v>
      </c>
      <c r="J119" s="50"/>
      <c r="K119" s="26">
        <f t="shared" si="56"/>
        <v>0</v>
      </c>
      <c r="L119" s="50"/>
      <c r="M119" s="26">
        <f t="shared" si="57"/>
        <v>0</v>
      </c>
      <c r="N119" s="50"/>
      <c r="O119" s="27">
        <f t="shared" si="58"/>
        <v>0</v>
      </c>
      <c r="P119" s="12"/>
    </row>
    <row r="120" spans="1:16" x14ac:dyDescent="0.25">
      <c r="A120" s="44"/>
      <c r="B120" s="54"/>
      <c r="C120" s="45"/>
      <c r="D120" s="60"/>
      <c r="E120" s="26">
        <f t="shared" si="53"/>
        <v>0</v>
      </c>
      <c r="F120" s="48"/>
      <c r="G120" s="26">
        <f t="shared" si="54"/>
        <v>0</v>
      </c>
      <c r="H120" s="50"/>
      <c r="I120" s="26">
        <f t="shared" si="55"/>
        <v>0</v>
      </c>
      <c r="J120" s="50"/>
      <c r="K120" s="26">
        <f t="shared" si="56"/>
        <v>0</v>
      </c>
      <c r="L120" s="50"/>
      <c r="M120" s="26">
        <f t="shared" si="57"/>
        <v>0</v>
      </c>
      <c r="N120" s="50"/>
      <c r="O120" s="27">
        <f t="shared" si="58"/>
        <v>0</v>
      </c>
      <c r="P120" s="12"/>
    </row>
    <row r="121" spans="1:16" x14ac:dyDescent="0.25">
      <c r="A121" s="44"/>
      <c r="B121" s="54"/>
      <c r="C121" s="45"/>
      <c r="D121" s="60"/>
      <c r="E121" s="26">
        <f t="shared" si="53"/>
        <v>0</v>
      </c>
      <c r="F121" s="48"/>
      <c r="G121" s="26">
        <f t="shared" si="54"/>
        <v>0</v>
      </c>
      <c r="H121" s="50"/>
      <c r="I121" s="26">
        <f t="shared" si="55"/>
        <v>0</v>
      </c>
      <c r="J121" s="50"/>
      <c r="K121" s="26">
        <f t="shared" si="56"/>
        <v>0</v>
      </c>
      <c r="L121" s="50"/>
      <c r="M121" s="26">
        <f t="shared" si="57"/>
        <v>0</v>
      </c>
      <c r="N121" s="50"/>
      <c r="O121" s="27">
        <f t="shared" si="58"/>
        <v>0</v>
      </c>
      <c r="P121" s="12"/>
    </row>
    <row r="122" spans="1:16" x14ac:dyDescent="0.25">
      <c r="A122" s="44"/>
      <c r="B122" s="54"/>
      <c r="C122" s="45"/>
      <c r="D122" s="60"/>
      <c r="E122" s="26">
        <f t="shared" si="53"/>
        <v>0</v>
      </c>
      <c r="F122" s="48"/>
      <c r="G122" s="26">
        <f t="shared" si="54"/>
        <v>0</v>
      </c>
      <c r="H122" s="50"/>
      <c r="I122" s="26">
        <f t="shared" si="55"/>
        <v>0</v>
      </c>
      <c r="J122" s="50"/>
      <c r="K122" s="26">
        <f t="shared" si="56"/>
        <v>0</v>
      </c>
      <c r="L122" s="50"/>
      <c r="M122" s="26">
        <f t="shared" si="57"/>
        <v>0</v>
      </c>
      <c r="N122" s="50"/>
      <c r="O122" s="27">
        <f t="shared" si="58"/>
        <v>0</v>
      </c>
      <c r="P122" s="12"/>
    </row>
    <row r="123" spans="1:16" x14ac:dyDescent="0.25">
      <c r="A123" s="44"/>
      <c r="B123" s="54"/>
      <c r="C123" s="45"/>
      <c r="D123" s="60"/>
      <c r="E123" s="26">
        <f t="shared" si="53"/>
        <v>0</v>
      </c>
      <c r="F123" s="48"/>
      <c r="G123" s="26">
        <f t="shared" si="54"/>
        <v>0</v>
      </c>
      <c r="H123" s="50"/>
      <c r="I123" s="26">
        <f t="shared" si="55"/>
        <v>0</v>
      </c>
      <c r="J123" s="50"/>
      <c r="K123" s="26">
        <f t="shared" si="56"/>
        <v>0</v>
      </c>
      <c r="L123" s="50"/>
      <c r="M123" s="26">
        <f t="shared" si="57"/>
        <v>0</v>
      </c>
      <c r="N123" s="50"/>
      <c r="O123" s="27">
        <f t="shared" si="58"/>
        <v>0</v>
      </c>
      <c r="P123" s="12"/>
    </row>
    <row r="124" spans="1:16" x14ac:dyDescent="0.25">
      <c r="A124" s="46"/>
      <c r="B124" s="55"/>
      <c r="C124" s="47"/>
      <c r="D124" s="61"/>
      <c r="E124" s="28">
        <f t="shared" si="53"/>
        <v>0</v>
      </c>
      <c r="F124" s="49"/>
      <c r="G124" s="28">
        <f t="shared" si="54"/>
        <v>0</v>
      </c>
      <c r="H124" s="51"/>
      <c r="I124" s="28">
        <f t="shared" si="55"/>
        <v>0</v>
      </c>
      <c r="J124" s="51"/>
      <c r="K124" s="28">
        <f t="shared" si="56"/>
        <v>0</v>
      </c>
      <c r="L124" s="51"/>
      <c r="M124" s="28">
        <f t="shared" si="57"/>
        <v>0</v>
      </c>
      <c r="N124" s="51"/>
      <c r="O124" s="29">
        <f t="shared" si="58"/>
        <v>0</v>
      </c>
      <c r="P124" s="12"/>
    </row>
    <row r="125" spans="1:16" x14ac:dyDescent="0.25">
      <c r="A125" s="30"/>
      <c r="B125" s="32"/>
      <c r="C125" s="31"/>
      <c r="D125" s="62"/>
      <c r="E125" s="33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2"/>
    </row>
    <row r="126" spans="1:16" x14ac:dyDescent="0.25">
      <c r="A126" s="13" t="s">
        <v>15</v>
      </c>
      <c r="B126" s="15"/>
      <c r="C126" s="117" t="s">
        <v>16</v>
      </c>
      <c r="D126" s="117"/>
      <c r="E126" s="35" t="s">
        <v>5</v>
      </c>
      <c r="F126" s="16"/>
      <c r="G126" s="16"/>
      <c r="H126" s="16"/>
      <c r="I126" s="16"/>
      <c r="J126" s="16"/>
      <c r="K126" s="16"/>
      <c r="L126" s="36" t="s">
        <v>17</v>
      </c>
      <c r="M126" s="16"/>
      <c r="N126" s="16"/>
      <c r="O126" s="16"/>
      <c r="P126" s="37">
        <f>P127+P128+E128</f>
        <v>0</v>
      </c>
    </row>
    <row r="127" spans="1:16" x14ac:dyDescent="0.25">
      <c r="A127" s="18"/>
      <c r="B127" s="15"/>
      <c r="C127" s="38" t="s">
        <v>11</v>
      </c>
      <c r="D127" s="63" t="s">
        <v>12</v>
      </c>
      <c r="E127" s="17"/>
      <c r="F127" s="16"/>
      <c r="G127" s="16"/>
      <c r="H127" s="16"/>
      <c r="I127" s="16"/>
      <c r="J127" s="16"/>
      <c r="K127" s="16"/>
      <c r="L127" s="36" t="s">
        <v>18</v>
      </c>
      <c r="M127" s="16"/>
      <c r="N127" s="16"/>
      <c r="O127" s="16"/>
      <c r="P127" s="37">
        <f>E104+G104+I104+K104+M104+O104</f>
        <v>0</v>
      </c>
    </row>
    <row r="128" spans="1:16" ht="13.8" thickBot="1" x14ac:dyDescent="0.3">
      <c r="A128" s="39"/>
      <c r="B128" s="56"/>
      <c r="C128" s="52"/>
      <c r="D128" s="64"/>
      <c r="E128" s="40">
        <f>IF(AND((60*C128+D128)&gt;0,(60*C128+D128)&lt;242),INT(1.620772896*POWER(ABS(60*C128+D128-242.76),1.81)),0)</f>
        <v>0</v>
      </c>
      <c r="F128" s="41"/>
      <c r="G128" s="41"/>
      <c r="H128" s="41"/>
      <c r="I128" s="41"/>
      <c r="J128" s="41"/>
      <c r="K128" s="41"/>
      <c r="L128" s="42" t="s">
        <v>19</v>
      </c>
      <c r="M128" s="41"/>
      <c r="N128" s="41"/>
      <c r="O128" s="41"/>
      <c r="P128" s="43">
        <f>E116+G116+I116+K116+M116+O116</f>
        <v>0</v>
      </c>
    </row>
    <row r="132" spans="1:16" ht="13.8" thickBot="1" x14ac:dyDescent="0.3"/>
    <row r="133" spans="1:16" ht="17.399999999999999" x14ac:dyDescent="0.3">
      <c r="A133" s="53" t="s">
        <v>14</v>
      </c>
      <c r="B133" s="118"/>
      <c r="C133" s="118"/>
      <c r="D133" s="118"/>
      <c r="E133" s="118"/>
      <c r="F133" s="118"/>
      <c r="G133" s="118"/>
      <c r="H133" s="118"/>
      <c r="I133" s="6"/>
      <c r="J133" s="6"/>
      <c r="K133" s="6"/>
      <c r="L133" s="6"/>
      <c r="M133" s="6"/>
      <c r="N133" s="6"/>
      <c r="O133" s="6"/>
      <c r="P133" s="7"/>
    </row>
    <row r="134" spans="1:16" x14ac:dyDescent="0.25">
      <c r="A134" s="8"/>
      <c r="B134" s="10"/>
      <c r="C134" s="9"/>
      <c r="D134" s="57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2"/>
    </row>
    <row r="135" spans="1:16" x14ac:dyDescent="0.25">
      <c r="A135" s="13" t="s">
        <v>2</v>
      </c>
      <c r="B135" s="15"/>
      <c r="C135" s="14"/>
      <c r="D135" s="58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7"/>
      <c r="P135" s="12"/>
    </row>
    <row r="136" spans="1:16" x14ac:dyDescent="0.25">
      <c r="A136" s="18" t="s">
        <v>1</v>
      </c>
      <c r="B136" s="15" t="s">
        <v>4</v>
      </c>
      <c r="C136" s="117" t="s">
        <v>6</v>
      </c>
      <c r="D136" s="117"/>
      <c r="E136" s="16" t="s">
        <v>5</v>
      </c>
      <c r="F136" s="16" t="s">
        <v>13</v>
      </c>
      <c r="G136" s="16" t="s">
        <v>5</v>
      </c>
      <c r="H136" s="16" t="s">
        <v>7</v>
      </c>
      <c r="I136" s="16" t="s">
        <v>5</v>
      </c>
      <c r="J136" s="16" t="s">
        <v>8</v>
      </c>
      <c r="K136" s="16" t="s">
        <v>5</v>
      </c>
      <c r="L136" s="16" t="s">
        <v>9</v>
      </c>
      <c r="M136" s="16" t="s">
        <v>5</v>
      </c>
      <c r="N136" s="16" t="s">
        <v>10</v>
      </c>
      <c r="O136" s="17" t="s">
        <v>5</v>
      </c>
      <c r="P136" s="12"/>
    </row>
    <row r="137" spans="1:16" x14ac:dyDescent="0.25">
      <c r="A137" s="19"/>
      <c r="B137" s="21"/>
      <c r="C137" s="20" t="s">
        <v>11</v>
      </c>
      <c r="D137" s="59" t="s">
        <v>12</v>
      </c>
      <c r="E137" s="22">
        <f>LARGE(E138:E145,1)+LARGE(E138:E145,2)+LARGE(E138:E145,3)</f>
        <v>0</v>
      </c>
      <c r="F137" s="23" t="s">
        <v>12</v>
      </c>
      <c r="G137" s="22">
        <f>LARGE(G138:G145,1)+LARGE(G138:G145,2)+LARGE(G138:G145,3)</f>
        <v>0</v>
      </c>
      <c r="H137" s="23" t="s">
        <v>0</v>
      </c>
      <c r="I137" s="22">
        <f>LARGE(I138:I145,1)+LARGE(I138:I145,2)+LARGE(I138:I145,3)</f>
        <v>0</v>
      </c>
      <c r="J137" s="23" t="s">
        <v>0</v>
      </c>
      <c r="K137" s="22">
        <f>LARGE(K138:K145,1)+LARGE(K138:K145,2)+LARGE(K138:K145,3)</f>
        <v>0</v>
      </c>
      <c r="L137" s="23" t="s">
        <v>0</v>
      </c>
      <c r="M137" s="22">
        <f>LARGE(M138:M145,1)+LARGE(M138:M145,2)+LARGE(M138:M145,3)</f>
        <v>0</v>
      </c>
      <c r="N137" s="23" t="s">
        <v>0</v>
      </c>
      <c r="O137" s="24">
        <f>LARGE(O138:O145,1)+LARGE(O138:O145,2)+LARGE(O138:O145,3)</f>
        <v>0</v>
      </c>
      <c r="P137" s="25"/>
    </row>
    <row r="138" spans="1:16" x14ac:dyDescent="0.25">
      <c r="A138" s="44"/>
      <c r="B138" s="54"/>
      <c r="C138" s="45"/>
      <c r="D138" s="60"/>
      <c r="E138" s="26">
        <f>IF(AND((60*C138+D138)&gt;0,(60*C138+D138)&lt;211),INT(0.31793*POWER(ABS(60*C138+D138-211.77),1.85)+0.5),0)</f>
        <v>0</v>
      </c>
      <c r="F138" s="48"/>
      <c r="G138" s="26">
        <f>IF(AND(F138&gt;0,F138&lt;18.5),INT(27.75955*POWER(ABS(F138-18.53),1.92)+0.5),0)</f>
        <v>0</v>
      </c>
      <c r="H138" s="50"/>
      <c r="I138" s="26">
        <f>IF(H138&gt;100,INT(42.84872*POWER(ABS(H138-100),0.75)+0.5),0)</f>
        <v>0</v>
      </c>
      <c r="J138" s="50"/>
      <c r="K138" s="26">
        <f>IF(J138&gt;250,INT(2.482473*POWER(ABS(J138-250),1.05)+0.5),0)</f>
        <v>0</v>
      </c>
      <c r="L138" s="50"/>
      <c r="M138" s="26">
        <f>IF(L138&gt;400,INT(4.4247407*POWER(ABS(L138-400),0.8)+0.5),0)</f>
        <v>0</v>
      </c>
      <c r="N138" s="50"/>
      <c r="O138" s="27">
        <f>IF(N138&gt;800,INT(0.544767314*POWER(ABS(N138-800),0.92)+0.5),0)</f>
        <v>0</v>
      </c>
      <c r="P138" s="12"/>
    </row>
    <row r="139" spans="1:16" x14ac:dyDescent="0.25">
      <c r="A139" s="44"/>
      <c r="B139" s="54"/>
      <c r="C139" s="45"/>
      <c r="D139" s="60"/>
      <c r="E139" s="26">
        <f t="shared" ref="E139:E145" si="59">IF(AND((60*C139+D139)&gt;0,(60*C139+D139)&lt;211),INT(0.31793*POWER(ABS(60*C139+D139-211.77),1.85)+0.5),0)</f>
        <v>0</v>
      </c>
      <c r="F139" s="48"/>
      <c r="G139" s="26">
        <f t="shared" ref="G139:G145" si="60">IF(AND(F139&gt;0,F139&lt;18.5),INT(27.75955*POWER(ABS(F139-18.53),1.92)+0.5),0)</f>
        <v>0</v>
      </c>
      <c r="H139" s="50"/>
      <c r="I139" s="26">
        <f t="shared" ref="I139:I145" si="61">IF(H139&gt;100,INT(42.84872*POWER(ABS(H139-100),0.75)+0.5),0)</f>
        <v>0</v>
      </c>
      <c r="J139" s="50"/>
      <c r="K139" s="26">
        <f t="shared" ref="K139:K145" si="62">IF(J139&gt;250,INT(2.482473*POWER(ABS(J139-250),1.05)+0.5),0)</f>
        <v>0</v>
      </c>
      <c r="L139" s="50"/>
      <c r="M139" s="26">
        <f t="shared" ref="M139:M145" si="63">IF(L139&gt;400,INT(4.4247407*POWER(ABS(L139-400),0.8)+0.5),0)</f>
        <v>0</v>
      </c>
      <c r="N139" s="50"/>
      <c r="O139" s="27">
        <f t="shared" ref="O139:O145" si="64">IF(N139&gt;800,INT(0.544767314*POWER(ABS(N139-800),0.92)+0.5),0)</f>
        <v>0</v>
      </c>
      <c r="P139" s="12"/>
    </row>
    <row r="140" spans="1:16" x14ac:dyDescent="0.25">
      <c r="A140" s="44"/>
      <c r="B140" s="54"/>
      <c r="C140" s="45"/>
      <c r="D140" s="60"/>
      <c r="E140" s="26">
        <f t="shared" si="59"/>
        <v>0</v>
      </c>
      <c r="F140" s="48"/>
      <c r="G140" s="26">
        <f t="shared" si="60"/>
        <v>0</v>
      </c>
      <c r="H140" s="50"/>
      <c r="I140" s="26">
        <f t="shared" si="61"/>
        <v>0</v>
      </c>
      <c r="J140" s="50"/>
      <c r="K140" s="26">
        <f t="shared" si="62"/>
        <v>0</v>
      </c>
      <c r="L140" s="50"/>
      <c r="M140" s="26">
        <f t="shared" si="63"/>
        <v>0</v>
      </c>
      <c r="N140" s="50"/>
      <c r="O140" s="27">
        <f t="shared" si="64"/>
        <v>0</v>
      </c>
      <c r="P140" s="12"/>
    </row>
    <row r="141" spans="1:16" x14ac:dyDescent="0.25">
      <c r="A141" s="44"/>
      <c r="B141" s="54"/>
      <c r="C141" s="45"/>
      <c r="D141" s="60"/>
      <c r="E141" s="26">
        <f t="shared" si="59"/>
        <v>0</v>
      </c>
      <c r="F141" s="48"/>
      <c r="G141" s="26">
        <f t="shared" si="60"/>
        <v>0</v>
      </c>
      <c r="H141" s="50"/>
      <c r="I141" s="26">
        <f t="shared" si="61"/>
        <v>0</v>
      </c>
      <c r="J141" s="50"/>
      <c r="K141" s="26">
        <f t="shared" si="62"/>
        <v>0</v>
      </c>
      <c r="L141" s="50"/>
      <c r="M141" s="26">
        <f t="shared" si="63"/>
        <v>0</v>
      </c>
      <c r="N141" s="50"/>
      <c r="O141" s="27">
        <f t="shared" si="64"/>
        <v>0</v>
      </c>
      <c r="P141" s="12"/>
    </row>
    <row r="142" spans="1:16" x14ac:dyDescent="0.25">
      <c r="A142" s="44"/>
      <c r="B142" s="54"/>
      <c r="C142" s="45"/>
      <c r="D142" s="60"/>
      <c r="E142" s="26">
        <f t="shared" si="59"/>
        <v>0</v>
      </c>
      <c r="F142" s="48"/>
      <c r="G142" s="26">
        <f t="shared" si="60"/>
        <v>0</v>
      </c>
      <c r="H142" s="50"/>
      <c r="I142" s="26">
        <f t="shared" si="61"/>
        <v>0</v>
      </c>
      <c r="J142" s="50"/>
      <c r="K142" s="26">
        <f t="shared" si="62"/>
        <v>0</v>
      </c>
      <c r="L142" s="50"/>
      <c r="M142" s="26">
        <f t="shared" si="63"/>
        <v>0</v>
      </c>
      <c r="N142" s="50"/>
      <c r="O142" s="27">
        <f t="shared" si="64"/>
        <v>0</v>
      </c>
      <c r="P142" s="12"/>
    </row>
    <row r="143" spans="1:16" x14ac:dyDescent="0.25">
      <c r="A143" s="44"/>
      <c r="B143" s="54"/>
      <c r="C143" s="45"/>
      <c r="D143" s="60"/>
      <c r="E143" s="26">
        <f t="shared" si="59"/>
        <v>0</v>
      </c>
      <c r="F143" s="48"/>
      <c r="G143" s="26">
        <f t="shared" si="60"/>
        <v>0</v>
      </c>
      <c r="H143" s="50"/>
      <c r="I143" s="26">
        <f t="shared" si="61"/>
        <v>0</v>
      </c>
      <c r="J143" s="50"/>
      <c r="K143" s="26">
        <f t="shared" si="62"/>
        <v>0</v>
      </c>
      <c r="L143" s="50"/>
      <c r="M143" s="26">
        <f t="shared" si="63"/>
        <v>0</v>
      </c>
      <c r="N143" s="50"/>
      <c r="O143" s="27">
        <f t="shared" si="64"/>
        <v>0</v>
      </c>
      <c r="P143" s="12"/>
    </row>
    <row r="144" spans="1:16" x14ac:dyDescent="0.25">
      <c r="A144" s="44"/>
      <c r="B144" s="54"/>
      <c r="C144" s="45"/>
      <c r="D144" s="60"/>
      <c r="E144" s="26">
        <f t="shared" si="59"/>
        <v>0</v>
      </c>
      <c r="F144" s="48"/>
      <c r="G144" s="26">
        <f t="shared" si="60"/>
        <v>0</v>
      </c>
      <c r="H144" s="50"/>
      <c r="I144" s="26">
        <f t="shared" si="61"/>
        <v>0</v>
      </c>
      <c r="J144" s="50"/>
      <c r="K144" s="26">
        <f t="shared" si="62"/>
        <v>0</v>
      </c>
      <c r="L144" s="50"/>
      <c r="M144" s="26">
        <f t="shared" si="63"/>
        <v>0</v>
      </c>
      <c r="N144" s="50"/>
      <c r="O144" s="27">
        <f t="shared" si="64"/>
        <v>0</v>
      </c>
      <c r="P144" s="12"/>
    </row>
    <row r="145" spans="1:16" x14ac:dyDescent="0.25">
      <c r="A145" s="46"/>
      <c r="B145" s="55"/>
      <c r="C145" s="47"/>
      <c r="D145" s="61"/>
      <c r="E145" s="28">
        <f t="shared" si="59"/>
        <v>0</v>
      </c>
      <c r="F145" s="49"/>
      <c r="G145" s="28">
        <f t="shared" si="60"/>
        <v>0</v>
      </c>
      <c r="H145" s="51"/>
      <c r="I145" s="28">
        <f t="shared" si="61"/>
        <v>0</v>
      </c>
      <c r="J145" s="51"/>
      <c r="K145" s="28">
        <f t="shared" si="62"/>
        <v>0</v>
      </c>
      <c r="L145" s="51"/>
      <c r="M145" s="28">
        <f t="shared" si="63"/>
        <v>0</v>
      </c>
      <c r="N145" s="51"/>
      <c r="O145" s="29">
        <f t="shared" si="64"/>
        <v>0</v>
      </c>
      <c r="P145" s="12"/>
    </row>
    <row r="146" spans="1:16" x14ac:dyDescent="0.25">
      <c r="A146" s="30"/>
      <c r="B146" s="32"/>
      <c r="C146" s="31"/>
      <c r="D146" s="62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12"/>
    </row>
    <row r="147" spans="1:16" x14ac:dyDescent="0.25">
      <c r="A147" s="13" t="s">
        <v>3</v>
      </c>
      <c r="B147" s="15"/>
      <c r="C147" s="14"/>
      <c r="D147" s="58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7"/>
      <c r="P147" s="12"/>
    </row>
    <row r="148" spans="1:16" x14ac:dyDescent="0.25">
      <c r="A148" s="18" t="s">
        <v>1</v>
      </c>
      <c r="B148" s="15" t="s">
        <v>4</v>
      </c>
      <c r="C148" s="117" t="s">
        <v>6</v>
      </c>
      <c r="D148" s="117"/>
      <c r="E148" s="16" t="s">
        <v>5</v>
      </c>
      <c r="F148" s="16" t="s">
        <v>13</v>
      </c>
      <c r="G148" s="16" t="s">
        <v>5</v>
      </c>
      <c r="H148" s="16" t="s">
        <v>7</v>
      </c>
      <c r="I148" s="16" t="s">
        <v>5</v>
      </c>
      <c r="J148" s="16" t="s">
        <v>8</v>
      </c>
      <c r="K148" s="16" t="s">
        <v>5</v>
      </c>
      <c r="L148" s="16" t="s">
        <v>9</v>
      </c>
      <c r="M148" s="16" t="s">
        <v>5</v>
      </c>
      <c r="N148" s="16" t="s">
        <v>10</v>
      </c>
      <c r="O148" s="17" t="s">
        <v>5</v>
      </c>
      <c r="P148" s="12"/>
    </row>
    <row r="149" spans="1:16" x14ac:dyDescent="0.25">
      <c r="A149" s="19"/>
      <c r="B149" s="21"/>
      <c r="C149" s="20" t="s">
        <v>11</v>
      </c>
      <c r="D149" s="59" t="s">
        <v>12</v>
      </c>
      <c r="E149" s="22">
        <f>LARGE(E150:E157,1)+LARGE(E150:E157,2)+LARGE(E150:E157,3)</f>
        <v>0</v>
      </c>
      <c r="F149" s="23" t="s">
        <v>12</v>
      </c>
      <c r="G149" s="22">
        <f>LARGE(G150:G157,1)+LARGE(G150:G157,2)+LARGE(G150:G157,3)</f>
        <v>0</v>
      </c>
      <c r="H149" s="23" t="s">
        <v>0</v>
      </c>
      <c r="I149" s="22">
        <f>LARGE(I150:I157,1)+LARGE(I150:I157,2)+LARGE(I150:I157,3)</f>
        <v>0</v>
      </c>
      <c r="J149" s="23" t="s">
        <v>0</v>
      </c>
      <c r="K149" s="22">
        <f>LARGE(K150:K157,1)+LARGE(K150:K157,2)+LARGE(K150:K157,3)</f>
        <v>0</v>
      </c>
      <c r="L149" s="23" t="s">
        <v>0</v>
      </c>
      <c r="M149" s="22">
        <f>LARGE(M150:M157,1)+LARGE(M150:M157,2)+LARGE(M150:M157,3)</f>
        <v>0</v>
      </c>
      <c r="N149" s="23" t="s">
        <v>0</v>
      </c>
      <c r="O149" s="24">
        <f>LARGE(O150:O157,1)+LARGE(O150:O157,2)+LARGE(O150:O157,3)</f>
        <v>0</v>
      </c>
      <c r="P149" s="25"/>
    </row>
    <row r="150" spans="1:16" x14ac:dyDescent="0.25">
      <c r="A150" s="44"/>
      <c r="B150" s="54"/>
      <c r="C150" s="45"/>
      <c r="D150" s="60"/>
      <c r="E150" s="26">
        <f>IF(AND((60*C150+D150)&gt;0,(60*C150+D150)&lt;201),INT(0.3179301*POWER(ABS(60*C150+D150-201.77),1.85)+0.5),0)</f>
        <v>0</v>
      </c>
      <c r="F150" s="48"/>
      <c r="G150" s="26">
        <f>IF(AND(F150&gt;0,F150&lt;18),INT(26.81044*POWER(ABS(F150-18.04),1.92)+0.5),0)</f>
        <v>0</v>
      </c>
      <c r="H150" s="50"/>
      <c r="I150" s="26">
        <f>IF(H150&gt;100,INT(9.629087*POWER(ABS(H150-100),1.05)+0.5),0)</f>
        <v>0</v>
      </c>
      <c r="J150" s="50"/>
      <c r="K150" s="26">
        <f>IF(J150&gt;300,INT(5.459439*POWER(ABS(J150-300),0.9)+0.5),0)</f>
        <v>0</v>
      </c>
      <c r="L150" s="50"/>
      <c r="M150" s="26">
        <f>IF(L150&gt;500,INT(3.8712164*POWER(ABS(L150-500),0.8)+0.5),0)</f>
        <v>0</v>
      </c>
      <c r="N150" s="50"/>
      <c r="O150" s="34">
        <f>IF(N150&gt;1230,INT(1.2086984*POWER(ABS(N150-1230),0.8)+0.5),0)</f>
        <v>0</v>
      </c>
      <c r="P150" s="12"/>
    </row>
    <row r="151" spans="1:16" x14ac:dyDescent="0.25">
      <c r="A151" s="44"/>
      <c r="B151" s="54"/>
      <c r="C151" s="45"/>
      <c r="D151" s="60"/>
      <c r="E151" s="26">
        <f t="shared" ref="E151:E157" si="65">IF(AND((60*C151+D151)&gt;0,(60*C151+D151)&lt;201),INT(0.3179301*POWER(ABS(60*C151+D151-201.77),1.85)+0.5),0)</f>
        <v>0</v>
      </c>
      <c r="F151" s="48"/>
      <c r="G151" s="26">
        <f t="shared" ref="G151:G157" si="66">IF(AND(F151&gt;0,F151&lt;18),INT(26.81044*POWER(ABS(F151-18.04),1.92)+0.5),0)</f>
        <v>0</v>
      </c>
      <c r="H151" s="50"/>
      <c r="I151" s="26">
        <f t="shared" ref="I151:I157" si="67">IF(H151&gt;100,INT(9.629087*POWER(ABS(H151-100),1.05)+0.5),0)</f>
        <v>0</v>
      </c>
      <c r="J151" s="50"/>
      <c r="K151" s="26">
        <f t="shared" ref="K151:K157" si="68">IF(J151&gt;300,INT(5.459439*POWER(ABS(J151-300),0.9)+0.5),0)</f>
        <v>0</v>
      </c>
      <c r="L151" s="50"/>
      <c r="M151" s="26">
        <f t="shared" ref="M151:M157" si="69">IF(L151&gt;500,INT(3.8712164*POWER(ABS(L151-500),0.8)+0.5),0)</f>
        <v>0</v>
      </c>
      <c r="N151" s="50"/>
      <c r="O151" s="27">
        <f t="shared" ref="O151:O157" si="70">IF(N151&gt;1230,INT(1.2086984*POWER(ABS(N151-1230),0.8)+0.5),0)</f>
        <v>0</v>
      </c>
      <c r="P151" s="12"/>
    </row>
    <row r="152" spans="1:16" x14ac:dyDescent="0.25">
      <c r="A152" s="44"/>
      <c r="B152" s="54"/>
      <c r="C152" s="45"/>
      <c r="D152" s="60"/>
      <c r="E152" s="26">
        <f t="shared" ref="E152" si="71">IF(AND((60*C152+D152)&gt;0,(60*C152+D152)&lt;201),INT(0.3179301*POWER(ABS(60*C152+D152-201.77),1.85)+0.5),0)</f>
        <v>0</v>
      </c>
      <c r="F152" s="48"/>
      <c r="G152" s="26">
        <f t="shared" ref="G152" si="72">IF(AND(F152&gt;0,F152&lt;18),INT(26.81044*POWER(ABS(F152-18.04),1.92)+0.5),0)</f>
        <v>0</v>
      </c>
      <c r="H152" s="50"/>
      <c r="I152" s="26">
        <f t="shared" ref="I152" si="73">IF(H152&gt;100,INT(9.629087*POWER(ABS(H152-100),1.05)+0.5),0)</f>
        <v>0</v>
      </c>
      <c r="J152" s="50"/>
      <c r="K152" s="26">
        <f t="shared" ref="K152" si="74">IF(J152&gt;300,INT(5.459439*POWER(ABS(J152-300),0.9)+0.5),0)</f>
        <v>0</v>
      </c>
      <c r="L152" s="50"/>
      <c r="M152" s="26">
        <f t="shared" ref="M152" si="75">IF(L152&gt;500,INT(3.8712164*POWER(ABS(L152-500),0.8)+0.5),0)</f>
        <v>0</v>
      </c>
      <c r="N152" s="50"/>
      <c r="O152" s="27">
        <f t="shared" ref="O152" si="76">IF(N152&gt;1230,INT(1.2086984*POWER(ABS(N152-1230),0.8)+0.5),0)</f>
        <v>0</v>
      </c>
      <c r="P152" s="12"/>
    </row>
    <row r="153" spans="1:16" x14ac:dyDescent="0.25">
      <c r="A153" s="44"/>
      <c r="B153" s="54"/>
      <c r="C153" s="45"/>
      <c r="D153" s="60"/>
      <c r="E153" s="26">
        <f t="shared" si="65"/>
        <v>0</v>
      </c>
      <c r="F153" s="48"/>
      <c r="G153" s="26">
        <f t="shared" si="66"/>
        <v>0</v>
      </c>
      <c r="H153" s="50"/>
      <c r="I153" s="26">
        <f t="shared" si="67"/>
        <v>0</v>
      </c>
      <c r="J153" s="50"/>
      <c r="K153" s="26">
        <f t="shared" si="68"/>
        <v>0</v>
      </c>
      <c r="L153" s="50"/>
      <c r="M153" s="26">
        <f t="shared" si="69"/>
        <v>0</v>
      </c>
      <c r="N153" s="50"/>
      <c r="O153" s="27">
        <f t="shared" si="70"/>
        <v>0</v>
      </c>
      <c r="P153" s="12"/>
    </row>
    <row r="154" spans="1:16" x14ac:dyDescent="0.25">
      <c r="A154" s="44"/>
      <c r="B154" s="54"/>
      <c r="C154" s="45"/>
      <c r="D154" s="60"/>
      <c r="E154" s="26">
        <f t="shared" si="65"/>
        <v>0</v>
      </c>
      <c r="F154" s="48"/>
      <c r="G154" s="26">
        <f t="shared" si="66"/>
        <v>0</v>
      </c>
      <c r="H154" s="50"/>
      <c r="I154" s="26">
        <f t="shared" si="67"/>
        <v>0</v>
      </c>
      <c r="J154" s="50"/>
      <c r="K154" s="26">
        <f t="shared" si="68"/>
        <v>0</v>
      </c>
      <c r="L154" s="50"/>
      <c r="M154" s="26">
        <f t="shared" si="69"/>
        <v>0</v>
      </c>
      <c r="N154" s="50"/>
      <c r="O154" s="27">
        <f t="shared" si="70"/>
        <v>0</v>
      </c>
      <c r="P154" s="12"/>
    </row>
    <row r="155" spans="1:16" x14ac:dyDescent="0.25">
      <c r="A155" s="44"/>
      <c r="B155" s="54"/>
      <c r="C155" s="45"/>
      <c r="D155" s="60"/>
      <c r="E155" s="26">
        <f t="shared" si="65"/>
        <v>0</v>
      </c>
      <c r="F155" s="48"/>
      <c r="G155" s="26">
        <f t="shared" si="66"/>
        <v>0</v>
      </c>
      <c r="H155" s="50"/>
      <c r="I155" s="26">
        <f t="shared" si="67"/>
        <v>0</v>
      </c>
      <c r="J155" s="50"/>
      <c r="K155" s="26">
        <f t="shared" si="68"/>
        <v>0</v>
      </c>
      <c r="L155" s="50"/>
      <c r="M155" s="26">
        <f t="shared" si="69"/>
        <v>0</v>
      </c>
      <c r="N155" s="50"/>
      <c r="O155" s="27">
        <f t="shared" si="70"/>
        <v>0</v>
      </c>
      <c r="P155" s="12"/>
    </row>
    <row r="156" spans="1:16" x14ac:dyDescent="0.25">
      <c r="A156" s="44"/>
      <c r="B156" s="54"/>
      <c r="C156" s="45"/>
      <c r="D156" s="60"/>
      <c r="E156" s="26">
        <f t="shared" si="65"/>
        <v>0</v>
      </c>
      <c r="F156" s="48"/>
      <c r="G156" s="26">
        <f t="shared" si="66"/>
        <v>0</v>
      </c>
      <c r="H156" s="50"/>
      <c r="I156" s="26">
        <f t="shared" si="67"/>
        <v>0</v>
      </c>
      <c r="J156" s="50"/>
      <c r="K156" s="26">
        <f t="shared" si="68"/>
        <v>0</v>
      </c>
      <c r="L156" s="50"/>
      <c r="M156" s="26">
        <f t="shared" si="69"/>
        <v>0</v>
      </c>
      <c r="N156" s="50"/>
      <c r="O156" s="27">
        <f t="shared" si="70"/>
        <v>0</v>
      </c>
      <c r="P156" s="12"/>
    </row>
    <row r="157" spans="1:16" x14ac:dyDescent="0.25">
      <c r="A157" s="46"/>
      <c r="B157" s="55"/>
      <c r="C157" s="47"/>
      <c r="D157" s="61"/>
      <c r="E157" s="28">
        <f t="shared" si="65"/>
        <v>0</v>
      </c>
      <c r="F157" s="49"/>
      <c r="G157" s="28">
        <f t="shared" si="66"/>
        <v>0</v>
      </c>
      <c r="H157" s="51"/>
      <c r="I157" s="28">
        <f t="shared" si="67"/>
        <v>0</v>
      </c>
      <c r="J157" s="51"/>
      <c r="K157" s="28">
        <f t="shared" si="68"/>
        <v>0</v>
      </c>
      <c r="L157" s="51"/>
      <c r="M157" s="28">
        <f t="shared" si="69"/>
        <v>0</v>
      </c>
      <c r="N157" s="51"/>
      <c r="O157" s="29">
        <f t="shared" si="70"/>
        <v>0</v>
      </c>
      <c r="P157" s="12"/>
    </row>
    <row r="158" spans="1:16" x14ac:dyDescent="0.25">
      <c r="A158" s="30"/>
      <c r="B158" s="32"/>
      <c r="C158" s="31"/>
      <c r="D158" s="62"/>
      <c r="E158" s="33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2"/>
    </row>
    <row r="159" spans="1:16" x14ac:dyDescent="0.25">
      <c r="A159" s="13" t="s">
        <v>15</v>
      </c>
      <c r="B159" s="15"/>
      <c r="C159" s="117" t="s">
        <v>16</v>
      </c>
      <c r="D159" s="117"/>
      <c r="E159" s="35" t="s">
        <v>5</v>
      </c>
      <c r="F159" s="16"/>
      <c r="G159" s="16"/>
      <c r="H159" s="16"/>
      <c r="I159" s="16"/>
      <c r="J159" s="16"/>
      <c r="K159" s="16"/>
      <c r="L159" s="36" t="s">
        <v>17</v>
      </c>
      <c r="M159" s="16"/>
      <c r="N159" s="16"/>
      <c r="O159" s="16"/>
      <c r="P159" s="37">
        <f>P160+P161+E161</f>
        <v>0</v>
      </c>
    </row>
    <row r="160" spans="1:16" x14ac:dyDescent="0.25">
      <c r="A160" s="18"/>
      <c r="B160" s="15"/>
      <c r="C160" s="38" t="s">
        <v>11</v>
      </c>
      <c r="D160" s="63" t="s">
        <v>12</v>
      </c>
      <c r="E160" s="17"/>
      <c r="F160" s="16"/>
      <c r="G160" s="16"/>
      <c r="H160" s="16"/>
      <c r="I160" s="16"/>
      <c r="J160" s="16"/>
      <c r="K160" s="16"/>
      <c r="L160" s="36" t="s">
        <v>18</v>
      </c>
      <c r="M160" s="16"/>
      <c r="N160" s="16"/>
      <c r="O160" s="16"/>
      <c r="P160" s="37">
        <f>E137+G137+I137+K137+M137+O137</f>
        <v>0</v>
      </c>
    </row>
    <row r="161" spans="1:16" ht="13.8" thickBot="1" x14ac:dyDescent="0.3">
      <c r="A161" s="39"/>
      <c r="B161" s="56"/>
      <c r="C161" s="52"/>
      <c r="D161" s="64"/>
      <c r="E161" s="40">
        <f>IF(AND((60*C161+D161)&gt;0,(60*C161+D161)&lt;242),INT(1.620772896*POWER(ABS(60*C161+D161-242.76),1.81)),0)</f>
        <v>0</v>
      </c>
      <c r="F161" s="41"/>
      <c r="G161" s="41"/>
      <c r="H161" s="41"/>
      <c r="I161" s="41"/>
      <c r="J161" s="41"/>
      <c r="K161" s="41"/>
      <c r="L161" s="42" t="s">
        <v>19</v>
      </c>
      <c r="M161" s="41"/>
      <c r="N161" s="41"/>
      <c r="O161" s="41"/>
      <c r="P161" s="43">
        <f>E149+G149+I149+K149+M149+O149</f>
        <v>0</v>
      </c>
    </row>
    <row r="165" spans="1:16" ht="13.8" thickBot="1" x14ac:dyDescent="0.3"/>
    <row r="166" spans="1:16" ht="17.399999999999999" x14ac:dyDescent="0.3">
      <c r="A166" s="53" t="s">
        <v>14</v>
      </c>
      <c r="B166" s="118"/>
      <c r="C166" s="118"/>
      <c r="D166" s="118"/>
      <c r="E166" s="118"/>
      <c r="F166" s="118"/>
      <c r="G166" s="118"/>
      <c r="H166" s="118"/>
      <c r="I166" s="6"/>
      <c r="J166" s="6"/>
      <c r="K166" s="6"/>
      <c r="L166" s="6"/>
      <c r="M166" s="6"/>
      <c r="N166" s="6"/>
      <c r="O166" s="6"/>
      <c r="P166" s="7"/>
    </row>
    <row r="167" spans="1:16" x14ac:dyDescent="0.25">
      <c r="A167" s="8"/>
      <c r="B167" s="10"/>
      <c r="C167" s="9"/>
      <c r="D167" s="57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2"/>
    </row>
    <row r="168" spans="1:16" x14ac:dyDescent="0.25">
      <c r="A168" s="13" t="s">
        <v>2</v>
      </c>
      <c r="B168" s="15"/>
      <c r="C168" s="14"/>
      <c r="D168" s="58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7"/>
      <c r="P168" s="12"/>
    </row>
    <row r="169" spans="1:16" x14ac:dyDescent="0.25">
      <c r="A169" s="18" t="s">
        <v>1</v>
      </c>
      <c r="B169" s="15" t="s">
        <v>4</v>
      </c>
      <c r="C169" s="117" t="s">
        <v>6</v>
      </c>
      <c r="D169" s="117"/>
      <c r="E169" s="16" t="s">
        <v>5</v>
      </c>
      <c r="F169" s="16" t="s">
        <v>13</v>
      </c>
      <c r="G169" s="16" t="s">
        <v>5</v>
      </c>
      <c r="H169" s="16" t="s">
        <v>7</v>
      </c>
      <c r="I169" s="16" t="s">
        <v>5</v>
      </c>
      <c r="J169" s="16" t="s">
        <v>8</v>
      </c>
      <c r="K169" s="16" t="s">
        <v>5</v>
      </c>
      <c r="L169" s="16" t="s">
        <v>9</v>
      </c>
      <c r="M169" s="16" t="s">
        <v>5</v>
      </c>
      <c r="N169" s="16" t="s">
        <v>10</v>
      </c>
      <c r="O169" s="17" t="s">
        <v>5</v>
      </c>
      <c r="P169" s="12"/>
    </row>
    <row r="170" spans="1:16" x14ac:dyDescent="0.25">
      <c r="A170" s="19"/>
      <c r="B170" s="21"/>
      <c r="C170" s="20" t="s">
        <v>11</v>
      </c>
      <c r="D170" s="59" t="s">
        <v>12</v>
      </c>
      <c r="E170" s="22">
        <f>LARGE(E171:E178,1)+LARGE(E171:E178,2)+LARGE(E171:E178,3)</f>
        <v>0</v>
      </c>
      <c r="F170" s="23" t="s">
        <v>12</v>
      </c>
      <c r="G170" s="22">
        <f>LARGE(G171:G178,1)+LARGE(G171:G178,2)+LARGE(G171:G178,3)</f>
        <v>0</v>
      </c>
      <c r="H170" s="23" t="s">
        <v>0</v>
      </c>
      <c r="I170" s="22">
        <f>LARGE(I171:I178,1)+LARGE(I171:I178,2)+LARGE(I171:I178,3)</f>
        <v>0</v>
      </c>
      <c r="J170" s="23" t="s">
        <v>0</v>
      </c>
      <c r="K170" s="22">
        <f>LARGE(K171:K178,1)+LARGE(K171:K178,2)+LARGE(K171:K178,3)</f>
        <v>0</v>
      </c>
      <c r="L170" s="23" t="s">
        <v>0</v>
      </c>
      <c r="M170" s="22">
        <f>LARGE(M171:M178,1)+LARGE(M171:M178,2)+LARGE(M171:M178,3)</f>
        <v>0</v>
      </c>
      <c r="N170" s="23" t="s">
        <v>0</v>
      </c>
      <c r="O170" s="24">
        <f>LARGE(O171:O178,1)+LARGE(O171:O178,2)+LARGE(O171:O178,3)</f>
        <v>0</v>
      </c>
      <c r="P170" s="25"/>
    </row>
    <row r="171" spans="1:16" x14ac:dyDescent="0.25">
      <c r="A171" s="44"/>
      <c r="B171" s="54"/>
      <c r="C171" s="45"/>
      <c r="D171" s="60"/>
      <c r="E171" s="26">
        <f>IF(AND((60*C171+D171)&gt;0,(60*C171+D171)&lt;211),INT(0.31793*POWER(ABS(60*C171+D171-211.77),1.85)+0.5),0)</f>
        <v>0</v>
      </c>
      <c r="F171" s="48"/>
      <c r="G171" s="26">
        <f>IF(AND(F171&gt;0,F171&lt;18.5),INT(27.75955*POWER(ABS(F171-18.53),1.92)+0.5),0)</f>
        <v>0</v>
      </c>
      <c r="H171" s="50"/>
      <c r="I171" s="26">
        <f>IF(H171&gt;100,INT(42.84872*POWER(ABS(H171-100),0.75)+0.5),0)</f>
        <v>0</v>
      </c>
      <c r="J171" s="50"/>
      <c r="K171" s="26">
        <f>IF(J171&gt;250,INT(2.482473*POWER(ABS(J171-250),1.05)+0.5),0)</f>
        <v>0</v>
      </c>
      <c r="L171" s="50"/>
      <c r="M171" s="26">
        <f>IF(L171&gt;400,INT(4.4247407*POWER(ABS(L171-400),0.8)+0.5),0)</f>
        <v>0</v>
      </c>
      <c r="N171" s="50"/>
      <c r="O171" s="27">
        <f>IF(N171&gt;800,INT(0.544767314*POWER(ABS(N171-800),0.92)+0.5),0)</f>
        <v>0</v>
      </c>
      <c r="P171" s="12"/>
    </row>
    <row r="172" spans="1:16" x14ac:dyDescent="0.25">
      <c r="A172" s="44"/>
      <c r="B172" s="54"/>
      <c r="C172" s="45"/>
      <c r="D172" s="60"/>
      <c r="E172" s="26">
        <f t="shared" ref="E172:E178" si="77">IF(AND((60*C172+D172)&gt;0,(60*C172+D172)&lt;211),INT(0.31793*POWER(ABS(60*C172+D172-211.77),1.85)+0.5),0)</f>
        <v>0</v>
      </c>
      <c r="F172" s="48"/>
      <c r="G172" s="26">
        <f t="shared" ref="G172:G178" si="78">IF(AND(F172&gt;0,F172&lt;18.5),INT(27.75955*POWER(ABS(F172-18.53),1.92)+0.5),0)</f>
        <v>0</v>
      </c>
      <c r="H172" s="50"/>
      <c r="I172" s="26">
        <f t="shared" ref="I172:I178" si="79">IF(H172&gt;100,INT(42.84872*POWER(ABS(H172-100),0.75)+0.5),0)</f>
        <v>0</v>
      </c>
      <c r="J172" s="50"/>
      <c r="K172" s="26">
        <f t="shared" ref="K172:K178" si="80">IF(J172&gt;250,INT(2.482473*POWER(ABS(J172-250),1.05)+0.5),0)</f>
        <v>0</v>
      </c>
      <c r="L172" s="50"/>
      <c r="M172" s="26">
        <f t="shared" ref="M172:M178" si="81">IF(L172&gt;400,INT(4.4247407*POWER(ABS(L172-400),0.8)+0.5),0)</f>
        <v>0</v>
      </c>
      <c r="N172" s="50"/>
      <c r="O172" s="27">
        <f t="shared" ref="O172:O178" si="82">IF(N172&gt;800,INT(0.544767314*POWER(ABS(N172-800),0.92)+0.5),0)</f>
        <v>0</v>
      </c>
      <c r="P172" s="12"/>
    </row>
    <row r="173" spans="1:16" x14ac:dyDescent="0.25">
      <c r="A173" s="44"/>
      <c r="B173" s="54"/>
      <c r="C173" s="45"/>
      <c r="D173" s="60"/>
      <c r="E173" s="26">
        <f t="shared" si="77"/>
        <v>0</v>
      </c>
      <c r="F173" s="48"/>
      <c r="G173" s="26">
        <f t="shared" si="78"/>
        <v>0</v>
      </c>
      <c r="H173" s="50"/>
      <c r="I173" s="26">
        <f t="shared" si="79"/>
        <v>0</v>
      </c>
      <c r="J173" s="50"/>
      <c r="K173" s="26">
        <f t="shared" si="80"/>
        <v>0</v>
      </c>
      <c r="L173" s="50"/>
      <c r="M173" s="26">
        <f t="shared" si="81"/>
        <v>0</v>
      </c>
      <c r="N173" s="50"/>
      <c r="O173" s="27">
        <f t="shared" si="82"/>
        <v>0</v>
      </c>
      <c r="P173" s="12"/>
    </row>
    <row r="174" spans="1:16" x14ac:dyDescent="0.25">
      <c r="A174" s="44"/>
      <c r="B174" s="54"/>
      <c r="C174" s="45"/>
      <c r="D174" s="60"/>
      <c r="E174" s="26">
        <f t="shared" ref="E174" si="83">IF(AND((60*C174+D174)&gt;0,(60*C174+D174)&lt;211),INT(0.31793*POWER(ABS(60*C174+D174-211.77),1.85)+0.5),0)</f>
        <v>0</v>
      </c>
      <c r="F174" s="48"/>
      <c r="G174" s="26">
        <f t="shared" ref="G174" si="84">IF(AND(F174&gt;0,F174&lt;18.5),INT(27.75955*POWER(ABS(F174-18.53),1.92)+0.5),0)</f>
        <v>0</v>
      </c>
      <c r="H174" s="50"/>
      <c r="I174" s="26">
        <f t="shared" ref="I174" si="85">IF(H174&gt;100,INT(42.84872*POWER(ABS(H174-100),0.75)+0.5),0)</f>
        <v>0</v>
      </c>
      <c r="J174" s="50"/>
      <c r="K174" s="26">
        <f t="shared" ref="K174" si="86">IF(J174&gt;250,INT(2.482473*POWER(ABS(J174-250),1.05)+0.5),0)</f>
        <v>0</v>
      </c>
      <c r="L174" s="50"/>
      <c r="M174" s="26">
        <f t="shared" ref="M174" si="87">IF(L174&gt;400,INT(4.4247407*POWER(ABS(L174-400),0.8)+0.5),0)</f>
        <v>0</v>
      </c>
      <c r="N174" s="50"/>
      <c r="O174" s="27">
        <f t="shared" ref="O174" si="88">IF(N174&gt;800,INT(0.544767314*POWER(ABS(N174-800),0.92)+0.5),0)</f>
        <v>0</v>
      </c>
      <c r="P174" s="12"/>
    </row>
    <row r="175" spans="1:16" x14ac:dyDescent="0.25">
      <c r="A175" s="44"/>
      <c r="B175" s="54"/>
      <c r="C175" s="45"/>
      <c r="D175" s="60"/>
      <c r="E175" s="26">
        <f t="shared" si="77"/>
        <v>0</v>
      </c>
      <c r="F175" s="48"/>
      <c r="G175" s="26">
        <f t="shared" si="78"/>
        <v>0</v>
      </c>
      <c r="H175" s="50"/>
      <c r="I175" s="26">
        <f t="shared" si="79"/>
        <v>0</v>
      </c>
      <c r="J175" s="50"/>
      <c r="K175" s="26">
        <f t="shared" si="80"/>
        <v>0</v>
      </c>
      <c r="L175" s="50"/>
      <c r="M175" s="26">
        <f t="shared" si="81"/>
        <v>0</v>
      </c>
      <c r="N175" s="50"/>
      <c r="O175" s="27">
        <f t="shared" si="82"/>
        <v>0</v>
      </c>
      <c r="P175" s="12"/>
    </row>
    <row r="176" spans="1:16" x14ac:dyDescent="0.25">
      <c r="A176" s="44"/>
      <c r="B176" s="54"/>
      <c r="C176" s="45"/>
      <c r="D176" s="60"/>
      <c r="E176" s="26">
        <f t="shared" si="77"/>
        <v>0</v>
      </c>
      <c r="F176" s="48"/>
      <c r="G176" s="26">
        <f t="shared" si="78"/>
        <v>0</v>
      </c>
      <c r="H176" s="50"/>
      <c r="I176" s="26">
        <f t="shared" si="79"/>
        <v>0</v>
      </c>
      <c r="J176" s="50"/>
      <c r="K176" s="26">
        <f t="shared" si="80"/>
        <v>0</v>
      </c>
      <c r="L176" s="50"/>
      <c r="M176" s="26">
        <f t="shared" si="81"/>
        <v>0</v>
      </c>
      <c r="N176" s="50"/>
      <c r="O176" s="27">
        <f t="shared" si="82"/>
        <v>0</v>
      </c>
      <c r="P176" s="12"/>
    </row>
    <row r="177" spans="1:16" x14ac:dyDescent="0.25">
      <c r="A177" s="44"/>
      <c r="B177" s="54"/>
      <c r="C177" s="45"/>
      <c r="D177" s="60"/>
      <c r="E177" s="26">
        <f t="shared" si="77"/>
        <v>0</v>
      </c>
      <c r="F177" s="48"/>
      <c r="G177" s="26">
        <f t="shared" si="78"/>
        <v>0</v>
      </c>
      <c r="H177" s="50"/>
      <c r="I177" s="26">
        <f t="shared" si="79"/>
        <v>0</v>
      </c>
      <c r="J177" s="50"/>
      <c r="K177" s="26">
        <f t="shared" si="80"/>
        <v>0</v>
      </c>
      <c r="L177" s="50"/>
      <c r="M177" s="26">
        <f t="shared" si="81"/>
        <v>0</v>
      </c>
      <c r="N177" s="50"/>
      <c r="O177" s="27">
        <f t="shared" si="82"/>
        <v>0</v>
      </c>
      <c r="P177" s="12"/>
    </row>
    <row r="178" spans="1:16" x14ac:dyDescent="0.25">
      <c r="A178" s="46"/>
      <c r="B178" s="55"/>
      <c r="C178" s="47"/>
      <c r="D178" s="61"/>
      <c r="E178" s="28">
        <f t="shared" si="77"/>
        <v>0</v>
      </c>
      <c r="F178" s="49"/>
      <c r="G178" s="28">
        <f t="shared" si="78"/>
        <v>0</v>
      </c>
      <c r="H178" s="51"/>
      <c r="I178" s="28">
        <f t="shared" si="79"/>
        <v>0</v>
      </c>
      <c r="J178" s="51"/>
      <c r="K178" s="28">
        <f t="shared" si="80"/>
        <v>0</v>
      </c>
      <c r="L178" s="51"/>
      <c r="M178" s="28">
        <f t="shared" si="81"/>
        <v>0</v>
      </c>
      <c r="N178" s="51"/>
      <c r="O178" s="29">
        <f t="shared" si="82"/>
        <v>0</v>
      </c>
      <c r="P178" s="12"/>
    </row>
    <row r="179" spans="1:16" x14ac:dyDescent="0.25">
      <c r="A179" s="30"/>
      <c r="B179" s="32"/>
      <c r="C179" s="31"/>
      <c r="D179" s="62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12"/>
    </row>
    <row r="180" spans="1:16" x14ac:dyDescent="0.25">
      <c r="A180" s="13" t="s">
        <v>3</v>
      </c>
      <c r="B180" s="15"/>
      <c r="C180" s="14"/>
      <c r="D180" s="58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7"/>
      <c r="P180" s="12"/>
    </row>
    <row r="181" spans="1:16" x14ac:dyDescent="0.25">
      <c r="A181" s="18" t="s">
        <v>1</v>
      </c>
      <c r="B181" s="15" t="s">
        <v>4</v>
      </c>
      <c r="C181" s="117" t="s">
        <v>6</v>
      </c>
      <c r="D181" s="117"/>
      <c r="E181" s="16" t="s">
        <v>5</v>
      </c>
      <c r="F181" s="16" t="s">
        <v>13</v>
      </c>
      <c r="G181" s="16" t="s">
        <v>5</v>
      </c>
      <c r="H181" s="16" t="s">
        <v>7</v>
      </c>
      <c r="I181" s="16" t="s">
        <v>5</v>
      </c>
      <c r="J181" s="16" t="s">
        <v>8</v>
      </c>
      <c r="K181" s="16" t="s">
        <v>5</v>
      </c>
      <c r="L181" s="16" t="s">
        <v>9</v>
      </c>
      <c r="M181" s="16" t="s">
        <v>5</v>
      </c>
      <c r="N181" s="16" t="s">
        <v>10</v>
      </c>
      <c r="O181" s="17" t="s">
        <v>5</v>
      </c>
      <c r="P181" s="12"/>
    </row>
    <row r="182" spans="1:16" x14ac:dyDescent="0.25">
      <c r="A182" s="19"/>
      <c r="B182" s="21"/>
      <c r="C182" s="20" t="s">
        <v>11</v>
      </c>
      <c r="D182" s="59" t="s">
        <v>12</v>
      </c>
      <c r="E182" s="22">
        <f>LARGE(E183:E190,1)+LARGE(E183:E190,2)+LARGE(E183:E190,3)</f>
        <v>0</v>
      </c>
      <c r="F182" s="23" t="s">
        <v>12</v>
      </c>
      <c r="G182" s="22">
        <f>LARGE(G183:G190,1)+LARGE(G183:G190,2)+LARGE(G183:G190,3)</f>
        <v>0</v>
      </c>
      <c r="H182" s="23" t="s">
        <v>0</v>
      </c>
      <c r="I182" s="22">
        <f>LARGE(I183:I190,1)+LARGE(I183:I190,2)+LARGE(I183:I190,3)</f>
        <v>0</v>
      </c>
      <c r="J182" s="23" t="s">
        <v>0</v>
      </c>
      <c r="K182" s="22">
        <f>LARGE(K183:K190,1)+LARGE(K183:K190,2)+LARGE(K183:K190,3)</f>
        <v>0</v>
      </c>
      <c r="L182" s="23" t="s">
        <v>0</v>
      </c>
      <c r="M182" s="22">
        <f>LARGE(M183:M190,1)+LARGE(M183:M190,2)+LARGE(M183:M190,3)</f>
        <v>0</v>
      </c>
      <c r="N182" s="23" t="s">
        <v>0</v>
      </c>
      <c r="O182" s="24">
        <f>LARGE(O183:O190,1)+LARGE(O183:O190,2)+LARGE(O183:O190,3)</f>
        <v>0</v>
      </c>
      <c r="P182" s="25"/>
    </row>
    <row r="183" spans="1:16" x14ac:dyDescent="0.25">
      <c r="A183" s="44"/>
      <c r="B183" s="54"/>
      <c r="C183" s="45"/>
      <c r="D183" s="60"/>
      <c r="E183" s="26">
        <f>IF(AND((60*C183+D183)&gt;0,(60*C183+D183)&lt;201),INT(0.3179301*POWER(ABS(60*C183+D183-201.77),1.85)+0.5),0)</f>
        <v>0</v>
      </c>
      <c r="F183" s="48"/>
      <c r="G183" s="26">
        <f>IF(AND(F183&gt;0,F183&lt;18),INT(26.81044*POWER(ABS(F183-18.04),1.92)+0.5),0)</f>
        <v>0</v>
      </c>
      <c r="H183" s="50"/>
      <c r="I183" s="26">
        <f>IF(H183&gt;100,INT(9.629087*POWER(ABS(H183-100),1.05)+0.5),0)</f>
        <v>0</v>
      </c>
      <c r="J183" s="50"/>
      <c r="K183" s="26">
        <f>IF(J183&gt;300,INT(5.459439*POWER(ABS(J183-300),0.9)+0.5),0)</f>
        <v>0</v>
      </c>
      <c r="L183" s="50"/>
      <c r="M183" s="26">
        <f>IF(L183&gt;500,INT(3.8712164*POWER(ABS(L183-500),0.8)+0.5),0)</f>
        <v>0</v>
      </c>
      <c r="N183" s="50"/>
      <c r="O183" s="34">
        <f>IF(N183&gt;1230,INT(1.2086984*POWER(ABS(N183-1230),0.8)+0.5),0)</f>
        <v>0</v>
      </c>
      <c r="P183" s="12"/>
    </row>
    <row r="184" spans="1:16" x14ac:dyDescent="0.25">
      <c r="A184" s="44"/>
      <c r="B184" s="54"/>
      <c r="C184" s="45"/>
      <c r="D184" s="60"/>
      <c r="E184" s="26">
        <f t="shared" ref="E184:E190" si="89">IF(AND((60*C184+D184)&gt;0,(60*C184+D184)&lt;201),INT(0.3179301*POWER(ABS(60*C184+D184-201.77),1.85)+0.5),0)</f>
        <v>0</v>
      </c>
      <c r="F184" s="48"/>
      <c r="G184" s="26">
        <f t="shared" ref="G184:G190" si="90">IF(AND(F184&gt;0,F184&lt;18),INT(26.81044*POWER(ABS(F184-18.04),1.92)+0.5),0)</f>
        <v>0</v>
      </c>
      <c r="H184" s="50"/>
      <c r="I184" s="26">
        <f t="shared" ref="I184:I190" si="91">IF(H184&gt;100,INT(9.629087*POWER(ABS(H184-100),1.05)+0.5),0)</f>
        <v>0</v>
      </c>
      <c r="J184" s="50"/>
      <c r="K184" s="26">
        <f t="shared" ref="K184:K190" si="92">IF(J184&gt;300,INT(5.459439*POWER(ABS(J184-300),0.9)+0.5),0)</f>
        <v>0</v>
      </c>
      <c r="L184" s="50"/>
      <c r="M184" s="26">
        <f t="shared" ref="M184:M190" si="93">IF(L184&gt;500,INT(3.8712164*POWER(ABS(L184-500),0.8)+0.5),0)</f>
        <v>0</v>
      </c>
      <c r="N184" s="50"/>
      <c r="O184" s="27">
        <f t="shared" ref="O184:O190" si="94">IF(N184&gt;1230,INT(1.2086984*POWER(ABS(N184-1230),0.8)+0.5),0)</f>
        <v>0</v>
      </c>
      <c r="P184" s="12"/>
    </row>
    <row r="185" spans="1:16" x14ac:dyDescent="0.25">
      <c r="A185" s="44"/>
      <c r="B185" s="54"/>
      <c r="C185" s="45"/>
      <c r="D185" s="60"/>
      <c r="E185" s="26">
        <f t="shared" ref="E185:E186" si="95">IF(AND((60*C185+D185)&gt;0,(60*C185+D185)&lt;201),INT(0.3179301*POWER(ABS(60*C185+D185-201.77),1.85)+0.5),0)</f>
        <v>0</v>
      </c>
      <c r="F185" s="48"/>
      <c r="G185" s="26">
        <f t="shared" ref="G185:G186" si="96">IF(AND(F185&gt;0,F185&lt;18),INT(26.81044*POWER(ABS(F185-18.04),1.92)+0.5),0)</f>
        <v>0</v>
      </c>
      <c r="H185" s="50"/>
      <c r="I185" s="26">
        <f t="shared" ref="I185:I186" si="97">IF(H185&gt;100,INT(9.629087*POWER(ABS(H185-100),1.05)+0.5),0)</f>
        <v>0</v>
      </c>
      <c r="J185" s="50"/>
      <c r="K185" s="26">
        <f t="shared" ref="K185:K186" si="98">IF(J185&gt;300,INT(5.459439*POWER(ABS(J185-300),0.9)+0.5),0)</f>
        <v>0</v>
      </c>
      <c r="L185" s="50"/>
      <c r="M185" s="26">
        <f t="shared" ref="M185:M186" si="99">IF(L185&gt;500,INT(3.8712164*POWER(ABS(L185-500),0.8)+0.5),0)</f>
        <v>0</v>
      </c>
      <c r="N185" s="50"/>
      <c r="O185" s="27">
        <f t="shared" ref="O185:O186" si="100">IF(N185&gt;1230,INT(1.2086984*POWER(ABS(N185-1230),0.8)+0.5),0)</f>
        <v>0</v>
      </c>
      <c r="P185" s="12"/>
    </row>
    <row r="186" spans="1:16" x14ac:dyDescent="0.25">
      <c r="A186" s="44"/>
      <c r="B186" s="54"/>
      <c r="C186" s="45"/>
      <c r="D186" s="60"/>
      <c r="E186" s="26">
        <f t="shared" si="95"/>
        <v>0</v>
      </c>
      <c r="F186" s="48"/>
      <c r="G186" s="26">
        <f t="shared" si="96"/>
        <v>0</v>
      </c>
      <c r="H186" s="50"/>
      <c r="I186" s="26">
        <f t="shared" si="97"/>
        <v>0</v>
      </c>
      <c r="J186" s="50"/>
      <c r="K186" s="26">
        <f t="shared" si="98"/>
        <v>0</v>
      </c>
      <c r="L186" s="50"/>
      <c r="M186" s="26">
        <f t="shared" si="99"/>
        <v>0</v>
      </c>
      <c r="N186" s="50"/>
      <c r="O186" s="27">
        <f t="shared" si="100"/>
        <v>0</v>
      </c>
      <c r="P186" s="12"/>
    </row>
    <row r="187" spans="1:16" x14ac:dyDescent="0.25">
      <c r="A187" s="44"/>
      <c r="B187" s="54"/>
      <c r="C187" s="45"/>
      <c r="D187" s="60"/>
      <c r="E187" s="26">
        <f t="shared" si="89"/>
        <v>0</v>
      </c>
      <c r="F187" s="48"/>
      <c r="G187" s="26">
        <f t="shared" si="90"/>
        <v>0</v>
      </c>
      <c r="H187" s="50"/>
      <c r="I187" s="26">
        <f t="shared" si="91"/>
        <v>0</v>
      </c>
      <c r="J187" s="50"/>
      <c r="K187" s="26">
        <f t="shared" si="92"/>
        <v>0</v>
      </c>
      <c r="L187" s="50"/>
      <c r="M187" s="26">
        <f t="shared" si="93"/>
        <v>0</v>
      </c>
      <c r="N187" s="50"/>
      <c r="O187" s="27">
        <f t="shared" si="94"/>
        <v>0</v>
      </c>
      <c r="P187" s="12"/>
    </row>
    <row r="188" spans="1:16" x14ac:dyDescent="0.25">
      <c r="A188" s="44"/>
      <c r="B188" s="54"/>
      <c r="C188" s="45"/>
      <c r="D188" s="60"/>
      <c r="E188" s="26">
        <f t="shared" si="89"/>
        <v>0</v>
      </c>
      <c r="F188" s="48"/>
      <c r="G188" s="26">
        <f t="shared" si="90"/>
        <v>0</v>
      </c>
      <c r="H188" s="50"/>
      <c r="I188" s="26">
        <f t="shared" si="91"/>
        <v>0</v>
      </c>
      <c r="J188" s="50"/>
      <c r="K188" s="26">
        <f t="shared" si="92"/>
        <v>0</v>
      </c>
      <c r="L188" s="50"/>
      <c r="M188" s="26">
        <f t="shared" si="93"/>
        <v>0</v>
      </c>
      <c r="N188" s="50"/>
      <c r="O188" s="27">
        <f t="shared" si="94"/>
        <v>0</v>
      </c>
      <c r="P188" s="12"/>
    </row>
    <row r="189" spans="1:16" x14ac:dyDescent="0.25">
      <c r="A189" s="44"/>
      <c r="B189" s="54"/>
      <c r="C189" s="45"/>
      <c r="D189" s="60"/>
      <c r="E189" s="26">
        <f t="shared" si="89"/>
        <v>0</v>
      </c>
      <c r="F189" s="48"/>
      <c r="G189" s="26">
        <f t="shared" si="90"/>
        <v>0</v>
      </c>
      <c r="H189" s="50"/>
      <c r="I189" s="26">
        <f t="shared" si="91"/>
        <v>0</v>
      </c>
      <c r="J189" s="50"/>
      <c r="K189" s="26">
        <f t="shared" si="92"/>
        <v>0</v>
      </c>
      <c r="L189" s="50"/>
      <c r="M189" s="26">
        <f t="shared" si="93"/>
        <v>0</v>
      </c>
      <c r="N189" s="50"/>
      <c r="O189" s="27">
        <f t="shared" si="94"/>
        <v>0</v>
      </c>
      <c r="P189" s="12"/>
    </row>
    <row r="190" spans="1:16" x14ac:dyDescent="0.25">
      <c r="A190" s="46"/>
      <c r="B190" s="55"/>
      <c r="C190" s="47"/>
      <c r="D190" s="61"/>
      <c r="E190" s="28">
        <f t="shared" si="89"/>
        <v>0</v>
      </c>
      <c r="F190" s="49"/>
      <c r="G190" s="28">
        <f t="shared" si="90"/>
        <v>0</v>
      </c>
      <c r="H190" s="51"/>
      <c r="I190" s="28">
        <f t="shared" si="91"/>
        <v>0</v>
      </c>
      <c r="J190" s="51"/>
      <c r="K190" s="28">
        <f t="shared" si="92"/>
        <v>0</v>
      </c>
      <c r="L190" s="51"/>
      <c r="M190" s="28">
        <f t="shared" si="93"/>
        <v>0</v>
      </c>
      <c r="N190" s="51"/>
      <c r="O190" s="29">
        <f t="shared" si="94"/>
        <v>0</v>
      </c>
      <c r="P190" s="12"/>
    </row>
    <row r="191" spans="1:16" x14ac:dyDescent="0.25">
      <c r="A191" s="30"/>
      <c r="B191" s="32"/>
      <c r="C191" s="31"/>
      <c r="D191" s="62"/>
      <c r="E191" s="33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2"/>
    </row>
    <row r="192" spans="1:16" x14ac:dyDescent="0.25">
      <c r="A192" s="13" t="s">
        <v>15</v>
      </c>
      <c r="B192" s="15"/>
      <c r="C192" s="117" t="s">
        <v>16</v>
      </c>
      <c r="D192" s="117"/>
      <c r="E192" s="35" t="s">
        <v>5</v>
      </c>
      <c r="F192" s="16"/>
      <c r="G192" s="16"/>
      <c r="H192" s="16"/>
      <c r="I192" s="16"/>
      <c r="J192" s="16"/>
      <c r="K192" s="16"/>
      <c r="L192" s="36" t="s">
        <v>17</v>
      </c>
      <c r="M192" s="16"/>
      <c r="N192" s="16"/>
      <c r="O192" s="16"/>
      <c r="P192" s="37">
        <f>P193+P194+E194</f>
        <v>0</v>
      </c>
    </row>
    <row r="193" spans="1:16" x14ac:dyDescent="0.25">
      <c r="A193" s="18"/>
      <c r="B193" s="15"/>
      <c r="C193" s="38" t="s">
        <v>11</v>
      </c>
      <c r="D193" s="63" t="s">
        <v>12</v>
      </c>
      <c r="E193" s="17"/>
      <c r="F193" s="16"/>
      <c r="G193" s="16"/>
      <c r="H193" s="16"/>
      <c r="I193" s="16"/>
      <c r="J193" s="16"/>
      <c r="K193" s="16"/>
      <c r="L193" s="36" t="s">
        <v>18</v>
      </c>
      <c r="M193" s="16"/>
      <c r="N193" s="16"/>
      <c r="O193" s="16"/>
      <c r="P193" s="37">
        <f>E170+G170+I170+K170+M170+O170</f>
        <v>0</v>
      </c>
    </row>
    <row r="194" spans="1:16" ht="13.8" thickBot="1" x14ac:dyDescent="0.3">
      <c r="A194" s="39"/>
      <c r="B194" s="56"/>
      <c r="C194" s="52"/>
      <c r="D194" s="64"/>
      <c r="E194" s="40">
        <f>IF(AND((60*C194+D194)&gt;0,(60*C194+D194)&lt;242),INT(1.620772896*POWER(ABS(60*C194+D194-242.76),1.81)),0)</f>
        <v>0</v>
      </c>
      <c r="F194" s="41"/>
      <c r="G194" s="41"/>
      <c r="H194" s="41"/>
      <c r="I194" s="41"/>
      <c r="J194" s="41"/>
      <c r="K194" s="41"/>
      <c r="L194" s="42" t="s">
        <v>19</v>
      </c>
      <c r="M194" s="41"/>
      <c r="N194" s="41"/>
      <c r="O194" s="41"/>
      <c r="P194" s="43">
        <f>E182+G182+I182+K182+M182+O182</f>
        <v>0</v>
      </c>
    </row>
    <row r="198" spans="1:16" ht="13.8" thickBot="1" x14ac:dyDescent="0.3"/>
    <row r="199" spans="1:16" ht="17.399999999999999" x14ac:dyDescent="0.3">
      <c r="A199" s="53" t="s">
        <v>14</v>
      </c>
      <c r="B199" s="118"/>
      <c r="C199" s="118"/>
      <c r="D199" s="118"/>
      <c r="E199" s="118"/>
      <c r="F199" s="118"/>
      <c r="G199" s="118"/>
      <c r="H199" s="118"/>
      <c r="I199" s="6"/>
      <c r="J199" s="6"/>
      <c r="K199" s="6"/>
      <c r="L199" s="6"/>
      <c r="M199" s="6"/>
      <c r="N199" s="6"/>
      <c r="O199" s="6"/>
      <c r="P199" s="7"/>
    </row>
    <row r="200" spans="1:16" x14ac:dyDescent="0.25">
      <c r="A200" s="8"/>
      <c r="B200" s="10"/>
      <c r="C200" s="9"/>
      <c r="D200" s="57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2"/>
    </row>
    <row r="201" spans="1:16" x14ac:dyDescent="0.25">
      <c r="A201" s="13" t="s">
        <v>2</v>
      </c>
      <c r="B201" s="15"/>
      <c r="C201" s="14"/>
      <c r="D201" s="58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7"/>
      <c r="P201" s="12"/>
    </row>
    <row r="202" spans="1:16" x14ac:dyDescent="0.25">
      <c r="A202" s="18" t="s">
        <v>1</v>
      </c>
      <c r="B202" s="15" t="s">
        <v>4</v>
      </c>
      <c r="C202" s="117" t="s">
        <v>6</v>
      </c>
      <c r="D202" s="117"/>
      <c r="E202" s="16" t="s">
        <v>5</v>
      </c>
      <c r="F202" s="16" t="s">
        <v>13</v>
      </c>
      <c r="G202" s="16" t="s">
        <v>5</v>
      </c>
      <c r="H202" s="16" t="s">
        <v>7</v>
      </c>
      <c r="I202" s="16" t="s">
        <v>5</v>
      </c>
      <c r="J202" s="16" t="s">
        <v>8</v>
      </c>
      <c r="K202" s="16" t="s">
        <v>5</v>
      </c>
      <c r="L202" s="16" t="s">
        <v>9</v>
      </c>
      <c r="M202" s="16" t="s">
        <v>5</v>
      </c>
      <c r="N202" s="16" t="s">
        <v>10</v>
      </c>
      <c r="O202" s="17" t="s">
        <v>5</v>
      </c>
      <c r="P202" s="12"/>
    </row>
    <row r="203" spans="1:16" x14ac:dyDescent="0.25">
      <c r="A203" s="19"/>
      <c r="B203" s="21"/>
      <c r="C203" s="20" t="s">
        <v>11</v>
      </c>
      <c r="D203" s="59" t="s">
        <v>12</v>
      </c>
      <c r="E203" s="22">
        <f>LARGE(E204:E211,1)+LARGE(E204:E211,2)+LARGE(E204:E211,3)</f>
        <v>0</v>
      </c>
      <c r="F203" s="23" t="s">
        <v>12</v>
      </c>
      <c r="G203" s="22">
        <f>LARGE(G204:G211,1)+LARGE(G204:G211,2)+LARGE(G204:G211,3)</f>
        <v>0</v>
      </c>
      <c r="H203" s="23" t="s">
        <v>0</v>
      </c>
      <c r="I203" s="22">
        <f>LARGE(I204:I211,1)+LARGE(I204:I211,2)+LARGE(I204:I211,3)</f>
        <v>0</v>
      </c>
      <c r="J203" s="23" t="s">
        <v>0</v>
      </c>
      <c r="K203" s="22">
        <f>LARGE(K204:K211,1)+LARGE(K204:K211,2)+LARGE(K204:K211,3)</f>
        <v>0</v>
      </c>
      <c r="L203" s="23" t="s">
        <v>0</v>
      </c>
      <c r="M203" s="22">
        <f>LARGE(M204:M211,1)+LARGE(M204:M211,2)+LARGE(M204:M211,3)</f>
        <v>0</v>
      </c>
      <c r="N203" s="23" t="s">
        <v>0</v>
      </c>
      <c r="O203" s="24">
        <f>LARGE(O204:O211,1)+LARGE(O204:O211,2)+LARGE(O204:O211,3)</f>
        <v>0</v>
      </c>
      <c r="P203" s="25"/>
    </row>
    <row r="204" spans="1:16" x14ac:dyDescent="0.25">
      <c r="A204" s="44"/>
      <c r="B204" s="54"/>
      <c r="C204" s="45"/>
      <c r="D204" s="60"/>
      <c r="E204" s="26">
        <f>IF(AND((60*C204+D204)&gt;0,(60*C204+D204)&lt;211),INT(0.31793*POWER(ABS(60*C204+D204-211.77),1.85)+0.5),0)</f>
        <v>0</v>
      </c>
      <c r="F204" s="48"/>
      <c r="G204" s="26">
        <f>IF(AND(F204&gt;0,F204&lt;18.5),INT(27.75955*POWER(ABS(F204-18.53),1.92)+0.5),0)</f>
        <v>0</v>
      </c>
      <c r="H204" s="50"/>
      <c r="I204" s="26">
        <f>IF(H204&gt;100,INT(42.84872*POWER(ABS(H204-100),0.75)+0.5),0)</f>
        <v>0</v>
      </c>
      <c r="J204" s="50"/>
      <c r="K204" s="26">
        <f>IF(J204&gt;250,INT(2.482473*POWER(ABS(J204-250),1.05)+0.5),0)</f>
        <v>0</v>
      </c>
      <c r="L204" s="50"/>
      <c r="M204" s="26">
        <f>IF(L204&gt;400,INT(4.4247407*POWER(ABS(L204-400),0.8)+0.5),0)</f>
        <v>0</v>
      </c>
      <c r="N204" s="50"/>
      <c r="O204" s="27">
        <f>IF(N204&gt;800,INT(0.544767314*POWER(ABS(N204-800),0.92)+0.5),0)</f>
        <v>0</v>
      </c>
      <c r="P204" s="12"/>
    </row>
    <row r="205" spans="1:16" x14ac:dyDescent="0.25">
      <c r="A205" s="44"/>
      <c r="B205" s="54"/>
      <c r="C205" s="45"/>
      <c r="D205" s="60"/>
      <c r="E205" s="26">
        <f t="shared" ref="E205:E211" si="101">IF(AND((60*C205+D205)&gt;0,(60*C205+D205)&lt;211),INT(0.31793*POWER(ABS(60*C205+D205-211.77),1.85)+0.5),0)</f>
        <v>0</v>
      </c>
      <c r="F205" s="48"/>
      <c r="G205" s="26">
        <f t="shared" ref="G205:G211" si="102">IF(AND(F205&gt;0,F205&lt;18.5),INT(27.75955*POWER(ABS(F205-18.53),1.92)+0.5),0)</f>
        <v>0</v>
      </c>
      <c r="H205" s="50"/>
      <c r="I205" s="26">
        <f t="shared" ref="I205:I211" si="103">IF(H205&gt;100,INT(42.84872*POWER(ABS(H205-100),0.75)+0.5),0)</f>
        <v>0</v>
      </c>
      <c r="J205" s="50"/>
      <c r="K205" s="26">
        <f t="shared" ref="K205:K211" si="104">IF(J205&gt;250,INT(2.482473*POWER(ABS(J205-250),1.05)+0.5),0)</f>
        <v>0</v>
      </c>
      <c r="L205" s="50"/>
      <c r="M205" s="26">
        <f t="shared" ref="M205:M211" si="105">IF(L205&gt;400,INT(4.4247407*POWER(ABS(L205-400),0.8)+0.5),0)</f>
        <v>0</v>
      </c>
      <c r="N205" s="50"/>
      <c r="O205" s="27">
        <f t="shared" ref="O205:O211" si="106">IF(N205&gt;800,INT(0.544767314*POWER(ABS(N205-800),0.92)+0.5),0)</f>
        <v>0</v>
      </c>
      <c r="P205" s="12"/>
    </row>
    <row r="206" spans="1:16" x14ac:dyDescent="0.25">
      <c r="A206" s="44"/>
      <c r="B206" s="54"/>
      <c r="C206" s="45"/>
      <c r="D206" s="60"/>
      <c r="E206" s="26">
        <f t="shared" si="101"/>
        <v>0</v>
      </c>
      <c r="F206" s="48"/>
      <c r="G206" s="26">
        <f t="shared" si="102"/>
        <v>0</v>
      </c>
      <c r="H206" s="50"/>
      <c r="I206" s="26">
        <f t="shared" si="103"/>
        <v>0</v>
      </c>
      <c r="J206" s="50"/>
      <c r="K206" s="26">
        <f t="shared" si="104"/>
        <v>0</v>
      </c>
      <c r="L206" s="50"/>
      <c r="M206" s="26">
        <f t="shared" si="105"/>
        <v>0</v>
      </c>
      <c r="N206" s="50"/>
      <c r="O206" s="27">
        <f t="shared" si="106"/>
        <v>0</v>
      </c>
      <c r="P206" s="12"/>
    </row>
    <row r="207" spans="1:16" x14ac:dyDescent="0.25">
      <c r="A207" s="44"/>
      <c r="B207" s="54"/>
      <c r="C207" s="45"/>
      <c r="D207" s="60"/>
      <c r="E207" s="26">
        <f t="shared" si="101"/>
        <v>0</v>
      </c>
      <c r="F207" s="48"/>
      <c r="G207" s="26">
        <f t="shared" si="102"/>
        <v>0</v>
      </c>
      <c r="H207" s="50"/>
      <c r="I207" s="26">
        <f t="shared" si="103"/>
        <v>0</v>
      </c>
      <c r="J207" s="50"/>
      <c r="K207" s="26">
        <f t="shared" si="104"/>
        <v>0</v>
      </c>
      <c r="L207" s="50"/>
      <c r="M207" s="26">
        <f t="shared" si="105"/>
        <v>0</v>
      </c>
      <c r="N207" s="50"/>
      <c r="O207" s="27">
        <f t="shared" si="106"/>
        <v>0</v>
      </c>
      <c r="P207" s="12"/>
    </row>
    <row r="208" spans="1:16" x14ac:dyDescent="0.25">
      <c r="A208" s="44"/>
      <c r="B208" s="54"/>
      <c r="C208" s="45"/>
      <c r="D208" s="60"/>
      <c r="E208" s="26">
        <f t="shared" si="101"/>
        <v>0</v>
      </c>
      <c r="F208" s="48"/>
      <c r="G208" s="26">
        <f t="shared" si="102"/>
        <v>0</v>
      </c>
      <c r="H208" s="50"/>
      <c r="I208" s="26">
        <f t="shared" si="103"/>
        <v>0</v>
      </c>
      <c r="J208" s="50"/>
      <c r="K208" s="26">
        <f t="shared" si="104"/>
        <v>0</v>
      </c>
      <c r="L208" s="50"/>
      <c r="M208" s="26">
        <f t="shared" si="105"/>
        <v>0</v>
      </c>
      <c r="N208" s="50"/>
      <c r="O208" s="27">
        <f t="shared" si="106"/>
        <v>0</v>
      </c>
      <c r="P208" s="12"/>
    </row>
    <row r="209" spans="1:16" x14ac:dyDescent="0.25">
      <c r="A209" s="44"/>
      <c r="B209" s="54"/>
      <c r="C209" s="45"/>
      <c r="D209" s="60"/>
      <c r="E209" s="26">
        <f t="shared" si="101"/>
        <v>0</v>
      </c>
      <c r="F209" s="48"/>
      <c r="G209" s="26">
        <f t="shared" si="102"/>
        <v>0</v>
      </c>
      <c r="H209" s="50"/>
      <c r="I209" s="26">
        <f t="shared" si="103"/>
        <v>0</v>
      </c>
      <c r="J209" s="50"/>
      <c r="K209" s="26">
        <f t="shared" si="104"/>
        <v>0</v>
      </c>
      <c r="L209" s="50"/>
      <c r="M209" s="26">
        <f t="shared" si="105"/>
        <v>0</v>
      </c>
      <c r="N209" s="50"/>
      <c r="O209" s="27">
        <f t="shared" si="106"/>
        <v>0</v>
      </c>
      <c r="P209" s="12"/>
    </row>
    <row r="210" spans="1:16" x14ac:dyDescent="0.25">
      <c r="A210" s="44"/>
      <c r="B210" s="54"/>
      <c r="C210" s="45"/>
      <c r="D210" s="60"/>
      <c r="E210" s="26">
        <f t="shared" si="101"/>
        <v>0</v>
      </c>
      <c r="F210" s="48"/>
      <c r="G210" s="26">
        <f t="shared" si="102"/>
        <v>0</v>
      </c>
      <c r="H210" s="50"/>
      <c r="I210" s="26">
        <f t="shared" si="103"/>
        <v>0</v>
      </c>
      <c r="J210" s="50"/>
      <c r="K210" s="26">
        <f t="shared" si="104"/>
        <v>0</v>
      </c>
      <c r="L210" s="50"/>
      <c r="M210" s="26">
        <f t="shared" si="105"/>
        <v>0</v>
      </c>
      <c r="N210" s="50"/>
      <c r="O210" s="27">
        <f t="shared" si="106"/>
        <v>0</v>
      </c>
      <c r="P210" s="12"/>
    </row>
    <row r="211" spans="1:16" x14ac:dyDescent="0.25">
      <c r="A211" s="46"/>
      <c r="B211" s="55"/>
      <c r="C211" s="47"/>
      <c r="D211" s="61"/>
      <c r="E211" s="28">
        <f t="shared" si="101"/>
        <v>0</v>
      </c>
      <c r="F211" s="49"/>
      <c r="G211" s="28">
        <f t="shared" si="102"/>
        <v>0</v>
      </c>
      <c r="H211" s="51"/>
      <c r="I211" s="28">
        <f t="shared" si="103"/>
        <v>0</v>
      </c>
      <c r="J211" s="51"/>
      <c r="K211" s="28">
        <f t="shared" si="104"/>
        <v>0</v>
      </c>
      <c r="L211" s="51"/>
      <c r="M211" s="28">
        <f t="shared" si="105"/>
        <v>0</v>
      </c>
      <c r="N211" s="51"/>
      <c r="O211" s="29">
        <f t="shared" si="106"/>
        <v>0</v>
      </c>
      <c r="P211" s="12"/>
    </row>
    <row r="212" spans="1:16" x14ac:dyDescent="0.25">
      <c r="A212" s="30"/>
      <c r="B212" s="32"/>
      <c r="C212" s="31"/>
      <c r="D212" s="62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12"/>
    </row>
    <row r="213" spans="1:16" x14ac:dyDescent="0.25">
      <c r="A213" s="13" t="s">
        <v>3</v>
      </c>
      <c r="B213" s="15"/>
      <c r="C213" s="14"/>
      <c r="D213" s="58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7"/>
      <c r="P213" s="12"/>
    </row>
    <row r="214" spans="1:16" x14ac:dyDescent="0.25">
      <c r="A214" s="18" t="s">
        <v>1</v>
      </c>
      <c r="B214" s="15" t="s">
        <v>4</v>
      </c>
      <c r="C214" s="117" t="s">
        <v>6</v>
      </c>
      <c r="D214" s="117"/>
      <c r="E214" s="16" t="s">
        <v>5</v>
      </c>
      <c r="F214" s="16" t="s">
        <v>13</v>
      </c>
      <c r="G214" s="16" t="s">
        <v>5</v>
      </c>
      <c r="H214" s="16" t="s">
        <v>7</v>
      </c>
      <c r="I214" s="16" t="s">
        <v>5</v>
      </c>
      <c r="J214" s="16" t="s">
        <v>8</v>
      </c>
      <c r="K214" s="16" t="s">
        <v>5</v>
      </c>
      <c r="L214" s="16" t="s">
        <v>9</v>
      </c>
      <c r="M214" s="16" t="s">
        <v>5</v>
      </c>
      <c r="N214" s="16" t="s">
        <v>10</v>
      </c>
      <c r="O214" s="17" t="s">
        <v>5</v>
      </c>
      <c r="P214" s="12"/>
    </row>
    <row r="215" spans="1:16" x14ac:dyDescent="0.25">
      <c r="A215" s="19"/>
      <c r="B215" s="21"/>
      <c r="C215" s="20" t="s">
        <v>11</v>
      </c>
      <c r="D215" s="59" t="s">
        <v>12</v>
      </c>
      <c r="E215" s="22">
        <f>LARGE(E216:E223,1)+LARGE(E216:E223,2)+LARGE(E216:E223,3)</f>
        <v>0</v>
      </c>
      <c r="F215" s="23" t="s">
        <v>12</v>
      </c>
      <c r="G215" s="22">
        <f>LARGE(G216:G223,1)+LARGE(G216:G223,2)+LARGE(G216:G223,3)</f>
        <v>0</v>
      </c>
      <c r="H215" s="23" t="s">
        <v>0</v>
      </c>
      <c r="I215" s="22">
        <f>LARGE(I216:I223,1)+LARGE(I216:I223,2)+LARGE(I216:I223,3)</f>
        <v>0</v>
      </c>
      <c r="J215" s="23" t="s">
        <v>0</v>
      </c>
      <c r="K215" s="22">
        <f>LARGE(K216:K223,1)+LARGE(K216:K223,2)+LARGE(K216:K223,3)</f>
        <v>0</v>
      </c>
      <c r="L215" s="23" t="s">
        <v>0</v>
      </c>
      <c r="M215" s="22">
        <f>LARGE(M216:M223,1)+LARGE(M216:M223,2)+LARGE(M216:M223,3)</f>
        <v>0</v>
      </c>
      <c r="N215" s="23" t="s">
        <v>0</v>
      </c>
      <c r="O215" s="24">
        <f>LARGE(O216:O223,1)+LARGE(O216:O223,2)+LARGE(O216:O223,3)</f>
        <v>0</v>
      </c>
      <c r="P215" s="25"/>
    </row>
    <row r="216" spans="1:16" x14ac:dyDescent="0.25">
      <c r="A216" s="44"/>
      <c r="B216" s="54"/>
      <c r="C216" s="45"/>
      <c r="D216" s="60"/>
      <c r="E216" s="26">
        <f>IF(AND((60*C216+D216)&gt;0,(60*C216+D216)&lt;201),INT(0.3179301*POWER(ABS(60*C216+D216-201.77),1.85)+0.5),0)</f>
        <v>0</v>
      </c>
      <c r="F216" s="48"/>
      <c r="G216" s="26">
        <f>IF(AND(F216&gt;0,F216&lt;18),INT(26.81044*POWER(ABS(F216-18.04),1.92)+0.5),0)</f>
        <v>0</v>
      </c>
      <c r="H216" s="50"/>
      <c r="I216" s="26">
        <f>IF(H216&gt;100,INT(9.629087*POWER(ABS(H216-100),1.05)+0.5),0)</f>
        <v>0</v>
      </c>
      <c r="J216" s="50"/>
      <c r="K216" s="26">
        <f>IF(J216&gt;300,INT(5.459439*POWER(ABS(J216-300),0.9)+0.5),0)</f>
        <v>0</v>
      </c>
      <c r="L216" s="50"/>
      <c r="M216" s="26">
        <f>IF(L216&gt;500,INT(3.8712164*POWER(ABS(L216-500),0.8)+0.5),0)</f>
        <v>0</v>
      </c>
      <c r="N216" s="50"/>
      <c r="O216" s="34">
        <f>IF(N216&gt;1230,INT(1.2086984*POWER(ABS(N216-1230),0.8)+0.5),0)</f>
        <v>0</v>
      </c>
      <c r="P216" s="12"/>
    </row>
    <row r="217" spans="1:16" x14ac:dyDescent="0.25">
      <c r="A217" s="44"/>
      <c r="B217" s="54"/>
      <c r="C217" s="45"/>
      <c r="D217" s="60"/>
      <c r="E217" s="26">
        <f t="shared" ref="E217:E223" si="107">IF(AND((60*C217+D217)&gt;0,(60*C217+D217)&lt;201),INT(0.3179301*POWER(ABS(60*C217+D217-201.77),1.85)+0.5),0)</f>
        <v>0</v>
      </c>
      <c r="F217" s="48"/>
      <c r="G217" s="26">
        <f t="shared" ref="G217:G223" si="108">IF(AND(F217&gt;0,F217&lt;18),INT(26.81044*POWER(ABS(F217-18.04),1.92)+0.5),0)</f>
        <v>0</v>
      </c>
      <c r="H217" s="50"/>
      <c r="I217" s="26">
        <f t="shared" ref="I217:I223" si="109">IF(H217&gt;100,INT(9.629087*POWER(ABS(H217-100),1.05)+0.5),0)</f>
        <v>0</v>
      </c>
      <c r="J217" s="50"/>
      <c r="K217" s="26">
        <f t="shared" ref="K217:K223" si="110">IF(J217&gt;300,INT(5.459439*POWER(ABS(J217-300),0.9)+0.5),0)</f>
        <v>0</v>
      </c>
      <c r="L217" s="50"/>
      <c r="M217" s="26">
        <f t="shared" ref="M217:M223" si="111">IF(L217&gt;500,INT(3.8712164*POWER(ABS(L217-500),0.8)+0.5),0)</f>
        <v>0</v>
      </c>
      <c r="N217" s="50"/>
      <c r="O217" s="27">
        <f t="shared" ref="O217:O223" si="112">IF(N217&gt;1230,INT(1.2086984*POWER(ABS(N217-1230),0.8)+0.5),0)</f>
        <v>0</v>
      </c>
      <c r="P217" s="12"/>
    </row>
    <row r="218" spans="1:16" x14ac:dyDescent="0.25">
      <c r="A218" s="44"/>
      <c r="B218" s="54"/>
      <c r="C218" s="45"/>
      <c r="D218" s="60"/>
      <c r="E218" s="26">
        <f t="shared" ref="E218" si="113">IF(AND((60*C218+D218)&gt;0,(60*C218+D218)&lt;201),INT(0.3179301*POWER(ABS(60*C218+D218-201.77),1.85)+0.5),0)</f>
        <v>0</v>
      </c>
      <c r="F218" s="48"/>
      <c r="G218" s="26">
        <f t="shared" ref="G218" si="114">IF(AND(F218&gt;0,F218&lt;18),INT(26.81044*POWER(ABS(F218-18.04),1.92)+0.5),0)</f>
        <v>0</v>
      </c>
      <c r="H218" s="50"/>
      <c r="I218" s="26">
        <f t="shared" ref="I218" si="115">IF(H218&gt;100,INT(9.629087*POWER(ABS(H218-100),1.05)+0.5),0)</f>
        <v>0</v>
      </c>
      <c r="J218" s="50"/>
      <c r="K218" s="26">
        <f t="shared" ref="K218" si="116">IF(J218&gt;300,INT(5.459439*POWER(ABS(J218-300),0.9)+0.5),0)</f>
        <v>0</v>
      </c>
      <c r="L218" s="50"/>
      <c r="M218" s="26">
        <f t="shared" ref="M218" si="117">IF(L218&gt;500,INT(3.8712164*POWER(ABS(L218-500),0.8)+0.5),0)</f>
        <v>0</v>
      </c>
      <c r="N218" s="50"/>
      <c r="O218" s="27">
        <f t="shared" ref="O218" si="118">IF(N218&gt;1230,INT(1.2086984*POWER(ABS(N218-1230),0.8)+0.5),0)</f>
        <v>0</v>
      </c>
      <c r="P218" s="12"/>
    </row>
    <row r="219" spans="1:16" x14ac:dyDescent="0.25">
      <c r="A219" s="44"/>
      <c r="B219" s="54"/>
      <c r="C219" s="45"/>
      <c r="D219" s="60"/>
      <c r="E219" s="26">
        <f t="shared" si="107"/>
        <v>0</v>
      </c>
      <c r="F219" s="48"/>
      <c r="G219" s="26">
        <f t="shared" si="108"/>
        <v>0</v>
      </c>
      <c r="H219" s="50"/>
      <c r="I219" s="26">
        <f t="shared" si="109"/>
        <v>0</v>
      </c>
      <c r="J219" s="50"/>
      <c r="K219" s="26">
        <f t="shared" si="110"/>
        <v>0</v>
      </c>
      <c r="L219" s="50"/>
      <c r="M219" s="26">
        <f t="shared" si="111"/>
        <v>0</v>
      </c>
      <c r="N219" s="50"/>
      <c r="O219" s="27">
        <f t="shared" si="112"/>
        <v>0</v>
      </c>
      <c r="P219" s="12"/>
    </row>
    <row r="220" spans="1:16" x14ac:dyDescent="0.25">
      <c r="A220" s="44"/>
      <c r="B220" s="54"/>
      <c r="C220" s="45"/>
      <c r="D220" s="60"/>
      <c r="E220" s="26">
        <f t="shared" si="107"/>
        <v>0</v>
      </c>
      <c r="F220" s="48"/>
      <c r="G220" s="26">
        <f t="shared" si="108"/>
        <v>0</v>
      </c>
      <c r="H220" s="50"/>
      <c r="I220" s="26">
        <f t="shared" si="109"/>
        <v>0</v>
      </c>
      <c r="J220" s="50"/>
      <c r="K220" s="26">
        <f t="shared" si="110"/>
        <v>0</v>
      </c>
      <c r="L220" s="50"/>
      <c r="M220" s="26">
        <f t="shared" si="111"/>
        <v>0</v>
      </c>
      <c r="N220" s="50"/>
      <c r="O220" s="27">
        <f t="shared" si="112"/>
        <v>0</v>
      </c>
      <c r="P220" s="12"/>
    </row>
    <row r="221" spans="1:16" x14ac:dyDescent="0.25">
      <c r="A221" s="44"/>
      <c r="B221" s="54"/>
      <c r="C221" s="45"/>
      <c r="D221" s="60"/>
      <c r="E221" s="26">
        <f t="shared" si="107"/>
        <v>0</v>
      </c>
      <c r="F221" s="48"/>
      <c r="G221" s="26">
        <f t="shared" si="108"/>
        <v>0</v>
      </c>
      <c r="H221" s="50"/>
      <c r="I221" s="26">
        <f t="shared" si="109"/>
        <v>0</v>
      </c>
      <c r="J221" s="50"/>
      <c r="K221" s="26">
        <f t="shared" si="110"/>
        <v>0</v>
      </c>
      <c r="L221" s="50"/>
      <c r="M221" s="26">
        <f t="shared" si="111"/>
        <v>0</v>
      </c>
      <c r="N221" s="50"/>
      <c r="O221" s="27">
        <f t="shared" si="112"/>
        <v>0</v>
      </c>
      <c r="P221" s="12"/>
    </row>
    <row r="222" spans="1:16" x14ac:dyDescent="0.25">
      <c r="A222" s="44"/>
      <c r="B222" s="54"/>
      <c r="C222" s="45"/>
      <c r="D222" s="60"/>
      <c r="E222" s="26">
        <f t="shared" si="107"/>
        <v>0</v>
      </c>
      <c r="F222" s="48"/>
      <c r="G222" s="26">
        <f t="shared" si="108"/>
        <v>0</v>
      </c>
      <c r="H222" s="50"/>
      <c r="I222" s="26">
        <f t="shared" si="109"/>
        <v>0</v>
      </c>
      <c r="J222" s="50"/>
      <c r="K222" s="26">
        <f t="shared" si="110"/>
        <v>0</v>
      </c>
      <c r="L222" s="50"/>
      <c r="M222" s="26">
        <f t="shared" si="111"/>
        <v>0</v>
      </c>
      <c r="N222" s="50"/>
      <c r="O222" s="27">
        <f t="shared" si="112"/>
        <v>0</v>
      </c>
      <c r="P222" s="12"/>
    </row>
    <row r="223" spans="1:16" x14ac:dyDescent="0.25">
      <c r="A223" s="46"/>
      <c r="B223" s="55"/>
      <c r="C223" s="47"/>
      <c r="D223" s="61"/>
      <c r="E223" s="28">
        <f t="shared" si="107"/>
        <v>0</v>
      </c>
      <c r="F223" s="49"/>
      <c r="G223" s="28">
        <f t="shared" si="108"/>
        <v>0</v>
      </c>
      <c r="H223" s="51"/>
      <c r="I223" s="28">
        <f t="shared" si="109"/>
        <v>0</v>
      </c>
      <c r="J223" s="51"/>
      <c r="K223" s="28">
        <f t="shared" si="110"/>
        <v>0</v>
      </c>
      <c r="L223" s="51"/>
      <c r="M223" s="28">
        <f t="shared" si="111"/>
        <v>0</v>
      </c>
      <c r="N223" s="51"/>
      <c r="O223" s="29">
        <f t="shared" si="112"/>
        <v>0</v>
      </c>
      <c r="P223" s="12"/>
    </row>
    <row r="224" spans="1:16" x14ac:dyDescent="0.25">
      <c r="A224" s="30"/>
      <c r="B224" s="32"/>
      <c r="C224" s="31"/>
      <c r="D224" s="62"/>
      <c r="E224" s="33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2"/>
    </row>
    <row r="225" spans="1:16" x14ac:dyDescent="0.25">
      <c r="A225" s="13" t="s">
        <v>15</v>
      </c>
      <c r="B225" s="15"/>
      <c r="C225" s="117" t="s">
        <v>16</v>
      </c>
      <c r="D225" s="117"/>
      <c r="E225" s="35" t="s">
        <v>5</v>
      </c>
      <c r="F225" s="16"/>
      <c r="G225" s="16"/>
      <c r="H225" s="16"/>
      <c r="I225" s="16"/>
      <c r="J225" s="16"/>
      <c r="K225" s="16"/>
      <c r="L225" s="36" t="s">
        <v>17</v>
      </c>
      <c r="M225" s="16"/>
      <c r="N225" s="16"/>
      <c r="O225" s="16"/>
      <c r="P225" s="37">
        <f>P226+P227+E227</f>
        <v>0</v>
      </c>
    </row>
    <row r="226" spans="1:16" x14ac:dyDescent="0.25">
      <c r="A226" s="18"/>
      <c r="B226" s="15"/>
      <c r="C226" s="38" t="s">
        <v>11</v>
      </c>
      <c r="D226" s="63" t="s">
        <v>12</v>
      </c>
      <c r="E226" s="17"/>
      <c r="F226" s="16"/>
      <c r="G226" s="16"/>
      <c r="H226" s="16"/>
      <c r="I226" s="16"/>
      <c r="J226" s="16"/>
      <c r="K226" s="16"/>
      <c r="L226" s="36" t="s">
        <v>18</v>
      </c>
      <c r="M226" s="16"/>
      <c r="N226" s="16"/>
      <c r="O226" s="16"/>
      <c r="P226" s="37">
        <f>E203+G203+I203+K203+M203+O203</f>
        <v>0</v>
      </c>
    </row>
    <row r="227" spans="1:16" ht="13.8" thickBot="1" x14ac:dyDescent="0.3">
      <c r="A227" s="39"/>
      <c r="B227" s="56"/>
      <c r="C227" s="52"/>
      <c r="D227" s="64"/>
      <c r="E227" s="40">
        <f>IF(AND((60*C227+D227)&gt;0,(60*C227+D227)&lt;242),INT(1.620772896*POWER(ABS(60*C227+D227-242.76),1.81)),0)</f>
        <v>0</v>
      </c>
      <c r="F227" s="41"/>
      <c r="G227" s="41"/>
      <c r="H227" s="41"/>
      <c r="I227" s="41"/>
      <c r="J227" s="41"/>
      <c r="K227" s="41"/>
      <c r="L227" s="42" t="s">
        <v>19</v>
      </c>
      <c r="M227" s="41"/>
      <c r="N227" s="41"/>
      <c r="O227" s="41"/>
      <c r="P227" s="43">
        <f>E215+G215+I215+K215+M215+O215</f>
        <v>0</v>
      </c>
    </row>
    <row r="231" spans="1:16" ht="13.8" thickBot="1" x14ac:dyDescent="0.3"/>
    <row r="232" spans="1:16" ht="17.399999999999999" x14ac:dyDescent="0.3">
      <c r="A232" s="53" t="s">
        <v>14</v>
      </c>
      <c r="B232" s="118"/>
      <c r="C232" s="118"/>
      <c r="D232" s="118"/>
      <c r="E232" s="118"/>
      <c r="F232" s="118"/>
      <c r="G232" s="118"/>
      <c r="H232" s="118"/>
      <c r="I232" s="6"/>
      <c r="J232" s="6"/>
      <c r="K232" s="6"/>
      <c r="L232" s="6"/>
      <c r="M232" s="6"/>
      <c r="N232" s="6"/>
      <c r="O232" s="6"/>
      <c r="P232" s="7"/>
    </row>
    <row r="233" spans="1:16" x14ac:dyDescent="0.25">
      <c r="A233" s="8"/>
      <c r="B233" s="10"/>
      <c r="C233" s="9"/>
      <c r="D233" s="57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2"/>
    </row>
    <row r="234" spans="1:16" x14ac:dyDescent="0.25">
      <c r="A234" s="13" t="s">
        <v>2</v>
      </c>
      <c r="B234" s="15"/>
      <c r="C234" s="14"/>
      <c r="D234" s="58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7"/>
      <c r="P234" s="12"/>
    </row>
    <row r="235" spans="1:16" x14ac:dyDescent="0.25">
      <c r="A235" s="18" t="s">
        <v>1</v>
      </c>
      <c r="B235" s="15" t="s">
        <v>4</v>
      </c>
      <c r="C235" s="117" t="s">
        <v>6</v>
      </c>
      <c r="D235" s="117"/>
      <c r="E235" s="16" t="s">
        <v>5</v>
      </c>
      <c r="F235" s="16" t="s">
        <v>13</v>
      </c>
      <c r="G235" s="16" t="s">
        <v>5</v>
      </c>
      <c r="H235" s="16" t="s">
        <v>7</v>
      </c>
      <c r="I235" s="16" t="s">
        <v>5</v>
      </c>
      <c r="J235" s="16" t="s">
        <v>8</v>
      </c>
      <c r="K235" s="16" t="s">
        <v>5</v>
      </c>
      <c r="L235" s="16" t="s">
        <v>9</v>
      </c>
      <c r="M235" s="16" t="s">
        <v>5</v>
      </c>
      <c r="N235" s="16" t="s">
        <v>10</v>
      </c>
      <c r="O235" s="17" t="s">
        <v>5</v>
      </c>
      <c r="P235" s="12"/>
    </row>
    <row r="236" spans="1:16" x14ac:dyDescent="0.25">
      <c r="A236" s="19"/>
      <c r="B236" s="21"/>
      <c r="C236" s="20" t="s">
        <v>11</v>
      </c>
      <c r="D236" s="59" t="s">
        <v>12</v>
      </c>
      <c r="E236" s="22">
        <f>LARGE(E237:E244,1)+LARGE(E237:E244,2)+LARGE(E237:E244,3)</f>
        <v>0</v>
      </c>
      <c r="F236" s="23" t="s">
        <v>12</v>
      </c>
      <c r="G236" s="22">
        <f>LARGE(G237:G244,1)+LARGE(G237:G244,2)+LARGE(G237:G244,3)</f>
        <v>0</v>
      </c>
      <c r="H236" s="23" t="s">
        <v>0</v>
      </c>
      <c r="I236" s="22">
        <f>LARGE(I237:I244,1)+LARGE(I237:I244,2)+LARGE(I237:I244,3)</f>
        <v>0</v>
      </c>
      <c r="J236" s="23" t="s">
        <v>0</v>
      </c>
      <c r="K236" s="22">
        <f>LARGE(K237:K244,1)+LARGE(K237:K244,2)+LARGE(K237:K244,3)</f>
        <v>0</v>
      </c>
      <c r="L236" s="23" t="s">
        <v>0</v>
      </c>
      <c r="M236" s="22">
        <f>LARGE(M237:M244,1)+LARGE(M237:M244,2)+LARGE(M237:M244,3)</f>
        <v>0</v>
      </c>
      <c r="N236" s="23" t="s">
        <v>0</v>
      </c>
      <c r="O236" s="24">
        <f>LARGE(O237:O244,1)+LARGE(O237:O244,2)+LARGE(O237:O244,3)</f>
        <v>0</v>
      </c>
      <c r="P236" s="25"/>
    </row>
    <row r="237" spans="1:16" x14ac:dyDescent="0.25">
      <c r="A237" s="44"/>
      <c r="B237" s="54"/>
      <c r="C237" s="45"/>
      <c r="D237" s="60"/>
      <c r="E237" s="26">
        <f>IF(AND((60*C237+D237)&gt;0,(60*C237+D237)&lt;211),INT(0.31793*POWER(ABS(60*C237+D237-211.77),1.85)+0.5),0)</f>
        <v>0</v>
      </c>
      <c r="F237" s="48"/>
      <c r="G237" s="26">
        <f>IF(AND(F237&gt;0,F237&lt;18.5),INT(27.75955*POWER(ABS(F237-18.53),1.92)+0.5),0)</f>
        <v>0</v>
      </c>
      <c r="H237" s="50"/>
      <c r="I237" s="26">
        <f>IF(H237&gt;100,INT(42.84872*POWER(ABS(H237-100),0.75)+0.5),0)</f>
        <v>0</v>
      </c>
      <c r="J237" s="50"/>
      <c r="K237" s="26">
        <f>IF(J237&gt;250,INT(2.482473*POWER(ABS(J237-250),1.05)+0.5),0)</f>
        <v>0</v>
      </c>
      <c r="L237" s="50"/>
      <c r="M237" s="26">
        <f>IF(L237&gt;400,INT(4.4247407*POWER(ABS(L237-400),0.8)+0.5),0)</f>
        <v>0</v>
      </c>
      <c r="N237" s="50"/>
      <c r="O237" s="27">
        <f>IF(N237&gt;800,INT(0.544767314*POWER(ABS(N237-800),0.92)+0.5),0)</f>
        <v>0</v>
      </c>
      <c r="P237" s="12"/>
    </row>
    <row r="238" spans="1:16" x14ac:dyDescent="0.25">
      <c r="A238" s="44"/>
      <c r="B238" s="54"/>
      <c r="C238" s="45"/>
      <c r="D238" s="60"/>
      <c r="E238" s="26">
        <f t="shared" ref="E238:E244" si="119">IF(AND((60*C238+D238)&gt;0,(60*C238+D238)&lt;211),INT(0.31793*POWER(ABS(60*C238+D238-211.77),1.85)+0.5),0)</f>
        <v>0</v>
      </c>
      <c r="F238" s="48"/>
      <c r="G238" s="26">
        <f t="shared" ref="G238:G244" si="120">IF(AND(F238&gt;0,F238&lt;18.5),INT(27.75955*POWER(ABS(F238-18.53),1.92)+0.5),0)</f>
        <v>0</v>
      </c>
      <c r="H238" s="50"/>
      <c r="I238" s="26">
        <f t="shared" ref="I238:I244" si="121">IF(H238&gt;100,INT(42.84872*POWER(ABS(H238-100),0.75)+0.5),0)</f>
        <v>0</v>
      </c>
      <c r="J238" s="50"/>
      <c r="K238" s="26">
        <f t="shared" ref="K238:K244" si="122">IF(J238&gt;250,INT(2.482473*POWER(ABS(J238-250),1.05)+0.5),0)</f>
        <v>0</v>
      </c>
      <c r="L238" s="50"/>
      <c r="M238" s="26">
        <f t="shared" ref="M238:M244" si="123">IF(L238&gt;400,INT(4.4247407*POWER(ABS(L238-400),0.8)+0.5),0)</f>
        <v>0</v>
      </c>
      <c r="N238" s="50"/>
      <c r="O238" s="27">
        <f t="shared" ref="O238:O244" si="124">IF(N238&gt;800,INT(0.544767314*POWER(ABS(N238-800),0.92)+0.5),0)</f>
        <v>0</v>
      </c>
      <c r="P238" s="12"/>
    </row>
    <row r="239" spans="1:16" x14ac:dyDescent="0.25">
      <c r="A239" s="44"/>
      <c r="B239" s="54"/>
      <c r="C239" s="45"/>
      <c r="D239" s="60"/>
      <c r="E239" s="26">
        <f t="shared" si="119"/>
        <v>0</v>
      </c>
      <c r="F239" s="48"/>
      <c r="G239" s="26">
        <f t="shared" si="120"/>
        <v>0</v>
      </c>
      <c r="H239" s="50"/>
      <c r="I239" s="26">
        <f t="shared" si="121"/>
        <v>0</v>
      </c>
      <c r="J239" s="50"/>
      <c r="K239" s="26">
        <f t="shared" si="122"/>
        <v>0</v>
      </c>
      <c r="L239" s="50"/>
      <c r="M239" s="26">
        <f t="shared" si="123"/>
        <v>0</v>
      </c>
      <c r="N239" s="50"/>
      <c r="O239" s="27">
        <f t="shared" si="124"/>
        <v>0</v>
      </c>
      <c r="P239" s="12"/>
    </row>
    <row r="240" spans="1:16" x14ac:dyDescent="0.25">
      <c r="A240" s="44"/>
      <c r="B240" s="54"/>
      <c r="C240" s="45"/>
      <c r="D240" s="60"/>
      <c r="E240" s="26">
        <f t="shared" ref="E240" si="125">IF(AND((60*C240+D240)&gt;0,(60*C240+D240)&lt;211),INT(0.31793*POWER(ABS(60*C240+D240-211.77),1.85)+0.5),0)</f>
        <v>0</v>
      </c>
      <c r="F240" s="48"/>
      <c r="G240" s="26">
        <f t="shared" ref="G240" si="126">IF(AND(F240&gt;0,F240&lt;18.5),INT(27.75955*POWER(ABS(F240-18.53),1.92)+0.5),0)</f>
        <v>0</v>
      </c>
      <c r="H240" s="50"/>
      <c r="I240" s="26">
        <f t="shared" ref="I240" si="127">IF(H240&gt;100,INT(42.84872*POWER(ABS(H240-100),0.75)+0.5),0)</f>
        <v>0</v>
      </c>
      <c r="J240" s="50"/>
      <c r="K240" s="26">
        <f t="shared" ref="K240" si="128">IF(J240&gt;250,INT(2.482473*POWER(ABS(J240-250),1.05)+0.5),0)</f>
        <v>0</v>
      </c>
      <c r="L240" s="50"/>
      <c r="M240" s="26">
        <f t="shared" ref="M240" si="129">IF(L240&gt;400,INT(4.4247407*POWER(ABS(L240-400),0.8)+0.5),0)</f>
        <v>0</v>
      </c>
      <c r="N240" s="50"/>
      <c r="O240" s="27">
        <f t="shared" ref="O240" si="130">IF(N240&gt;800,INT(0.544767314*POWER(ABS(N240-800),0.92)+0.5),0)</f>
        <v>0</v>
      </c>
      <c r="P240" s="12"/>
    </row>
    <row r="241" spans="1:16" x14ac:dyDescent="0.25">
      <c r="A241" s="44"/>
      <c r="B241" s="54"/>
      <c r="C241" s="45"/>
      <c r="D241" s="60"/>
      <c r="E241" s="26">
        <f t="shared" si="119"/>
        <v>0</v>
      </c>
      <c r="F241" s="48"/>
      <c r="G241" s="26">
        <f t="shared" si="120"/>
        <v>0</v>
      </c>
      <c r="H241" s="50"/>
      <c r="I241" s="26">
        <f t="shared" si="121"/>
        <v>0</v>
      </c>
      <c r="J241" s="50"/>
      <c r="K241" s="26">
        <f t="shared" si="122"/>
        <v>0</v>
      </c>
      <c r="L241" s="50"/>
      <c r="M241" s="26">
        <f t="shared" si="123"/>
        <v>0</v>
      </c>
      <c r="N241" s="50"/>
      <c r="O241" s="27">
        <f t="shared" si="124"/>
        <v>0</v>
      </c>
      <c r="P241" s="12"/>
    </row>
    <row r="242" spans="1:16" x14ac:dyDescent="0.25">
      <c r="A242" s="44"/>
      <c r="B242" s="54"/>
      <c r="C242" s="45"/>
      <c r="D242" s="60"/>
      <c r="E242" s="26">
        <f t="shared" si="119"/>
        <v>0</v>
      </c>
      <c r="F242" s="48"/>
      <c r="G242" s="26">
        <f t="shared" si="120"/>
        <v>0</v>
      </c>
      <c r="H242" s="50"/>
      <c r="I242" s="26">
        <f t="shared" si="121"/>
        <v>0</v>
      </c>
      <c r="J242" s="50"/>
      <c r="K242" s="26">
        <f t="shared" si="122"/>
        <v>0</v>
      </c>
      <c r="L242" s="50"/>
      <c r="M242" s="26">
        <f t="shared" si="123"/>
        <v>0</v>
      </c>
      <c r="N242" s="50"/>
      <c r="O242" s="27">
        <f t="shared" si="124"/>
        <v>0</v>
      </c>
      <c r="P242" s="12"/>
    </row>
    <row r="243" spans="1:16" x14ac:dyDescent="0.25">
      <c r="A243" s="44"/>
      <c r="B243" s="54"/>
      <c r="C243" s="45"/>
      <c r="D243" s="60"/>
      <c r="E243" s="26">
        <f t="shared" si="119"/>
        <v>0</v>
      </c>
      <c r="F243" s="48"/>
      <c r="G243" s="26">
        <f t="shared" si="120"/>
        <v>0</v>
      </c>
      <c r="H243" s="50"/>
      <c r="I243" s="26">
        <f t="shared" si="121"/>
        <v>0</v>
      </c>
      <c r="J243" s="50"/>
      <c r="K243" s="26">
        <f t="shared" si="122"/>
        <v>0</v>
      </c>
      <c r="L243" s="50"/>
      <c r="M243" s="26">
        <f t="shared" si="123"/>
        <v>0</v>
      </c>
      <c r="N243" s="50"/>
      <c r="O243" s="27">
        <f t="shared" si="124"/>
        <v>0</v>
      </c>
      <c r="P243" s="12"/>
    </row>
    <row r="244" spans="1:16" x14ac:dyDescent="0.25">
      <c r="A244" s="46"/>
      <c r="B244" s="55"/>
      <c r="C244" s="47"/>
      <c r="D244" s="61"/>
      <c r="E244" s="28">
        <f t="shared" si="119"/>
        <v>0</v>
      </c>
      <c r="F244" s="49"/>
      <c r="G244" s="28">
        <f t="shared" si="120"/>
        <v>0</v>
      </c>
      <c r="H244" s="51"/>
      <c r="I244" s="28">
        <f t="shared" si="121"/>
        <v>0</v>
      </c>
      <c r="J244" s="51"/>
      <c r="K244" s="28">
        <f t="shared" si="122"/>
        <v>0</v>
      </c>
      <c r="L244" s="51"/>
      <c r="M244" s="28">
        <f t="shared" si="123"/>
        <v>0</v>
      </c>
      <c r="N244" s="51"/>
      <c r="O244" s="29">
        <f t="shared" si="124"/>
        <v>0</v>
      </c>
      <c r="P244" s="12"/>
    </row>
    <row r="245" spans="1:16" x14ac:dyDescent="0.25">
      <c r="A245" s="30"/>
      <c r="B245" s="32"/>
      <c r="C245" s="31"/>
      <c r="D245" s="62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12"/>
    </row>
    <row r="246" spans="1:16" x14ac:dyDescent="0.25">
      <c r="A246" s="13" t="s">
        <v>3</v>
      </c>
      <c r="B246" s="15"/>
      <c r="C246" s="14"/>
      <c r="D246" s="58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7"/>
      <c r="P246" s="12"/>
    </row>
    <row r="247" spans="1:16" x14ac:dyDescent="0.25">
      <c r="A247" s="18" t="s">
        <v>1</v>
      </c>
      <c r="B247" s="15" t="s">
        <v>4</v>
      </c>
      <c r="C247" s="117" t="s">
        <v>6</v>
      </c>
      <c r="D247" s="117"/>
      <c r="E247" s="16" t="s">
        <v>5</v>
      </c>
      <c r="F247" s="16" t="s">
        <v>13</v>
      </c>
      <c r="G247" s="16" t="s">
        <v>5</v>
      </c>
      <c r="H247" s="16" t="s">
        <v>7</v>
      </c>
      <c r="I247" s="16" t="s">
        <v>5</v>
      </c>
      <c r="J247" s="16" t="s">
        <v>8</v>
      </c>
      <c r="K247" s="16" t="s">
        <v>5</v>
      </c>
      <c r="L247" s="16" t="s">
        <v>9</v>
      </c>
      <c r="M247" s="16" t="s">
        <v>5</v>
      </c>
      <c r="N247" s="16" t="s">
        <v>10</v>
      </c>
      <c r="O247" s="17" t="s">
        <v>5</v>
      </c>
      <c r="P247" s="12"/>
    </row>
    <row r="248" spans="1:16" x14ac:dyDescent="0.25">
      <c r="A248" s="19"/>
      <c r="B248" s="21"/>
      <c r="C248" s="20" t="s">
        <v>11</v>
      </c>
      <c r="D248" s="59" t="s">
        <v>12</v>
      </c>
      <c r="E248" s="22">
        <f>LARGE(E249:E256,1)+LARGE(E249:E256,2)+LARGE(E249:E256,3)</f>
        <v>0</v>
      </c>
      <c r="F248" s="23" t="s">
        <v>12</v>
      </c>
      <c r="G248" s="22">
        <f>LARGE(G249:G256,1)+LARGE(G249:G256,2)+LARGE(G249:G256,3)</f>
        <v>0</v>
      </c>
      <c r="H248" s="23" t="s">
        <v>0</v>
      </c>
      <c r="I248" s="22">
        <f>LARGE(I249:I256,1)+LARGE(I249:I256,2)+LARGE(I249:I256,3)</f>
        <v>0</v>
      </c>
      <c r="J248" s="23" t="s">
        <v>0</v>
      </c>
      <c r="K248" s="22">
        <f>LARGE(K249:K256,1)+LARGE(K249:K256,2)+LARGE(K249:K256,3)</f>
        <v>0</v>
      </c>
      <c r="L248" s="23" t="s">
        <v>0</v>
      </c>
      <c r="M248" s="22">
        <f>LARGE(M249:M256,1)+LARGE(M249:M256,2)+LARGE(M249:M256,3)</f>
        <v>0</v>
      </c>
      <c r="N248" s="23" t="s">
        <v>0</v>
      </c>
      <c r="O248" s="24">
        <f>LARGE(O249:O256,1)+LARGE(O249:O256,2)+LARGE(O249:O256,3)</f>
        <v>0</v>
      </c>
      <c r="P248" s="25"/>
    </row>
    <row r="249" spans="1:16" x14ac:dyDescent="0.25">
      <c r="A249" s="44"/>
      <c r="B249" s="54"/>
      <c r="C249" s="45"/>
      <c r="D249" s="60"/>
      <c r="E249" s="26">
        <f>IF(AND((60*C249+D249)&gt;0,(60*C249+D249)&lt;201),INT(0.3179301*POWER(ABS(60*C249+D249-201.77),1.85)+0.5),0)</f>
        <v>0</v>
      </c>
      <c r="F249" s="48"/>
      <c r="G249" s="26">
        <f>IF(AND(F249&gt;0,F249&lt;18),INT(26.81044*POWER(ABS(F249-18.04),1.92)+0.5),0)</f>
        <v>0</v>
      </c>
      <c r="H249" s="50"/>
      <c r="I249" s="26">
        <f>IF(H249&gt;100,INT(9.629087*POWER(ABS(H249-100),1.05)+0.5),0)</f>
        <v>0</v>
      </c>
      <c r="J249" s="50"/>
      <c r="K249" s="26">
        <f>IF(J249&gt;300,INT(5.459439*POWER(ABS(J249-300),0.9)+0.5),0)</f>
        <v>0</v>
      </c>
      <c r="L249" s="50"/>
      <c r="M249" s="26">
        <f>IF(L249&gt;500,INT(3.8712164*POWER(ABS(L249-500),0.8)+0.5),0)</f>
        <v>0</v>
      </c>
      <c r="N249" s="50"/>
      <c r="O249" s="34">
        <f>IF(N249&gt;1230,INT(1.2086984*POWER(ABS(N249-1230),0.8)+0.5),0)</f>
        <v>0</v>
      </c>
      <c r="P249" s="12"/>
    </row>
    <row r="250" spans="1:16" x14ac:dyDescent="0.25">
      <c r="A250" s="44"/>
      <c r="B250" s="54"/>
      <c r="C250" s="45"/>
      <c r="D250" s="60"/>
      <c r="E250" s="26">
        <f t="shared" ref="E250:E256" si="131">IF(AND((60*C250+D250)&gt;0,(60*C250+D250)&lt;201),INT(0.3179301*POWER(ABS(60*C250+D250-201.77),1.85)+0.5),0)</f>
        <v>0</v>
      </c>
      <c r="F250" s="48"/>
      <c r="G250" s="26">
        <f t="shared" ref="G250:G256" si="132">IF(AND(F250&gt;0,F250&lt;18),INT(26.81044*POWER(ABS(F250-18.04),1.92)+0.5),0)</f>
        <v>0</v>
      </c>
      <c r="H250" s="50"/>
      <c r="I250" s="26">
        <f t="shared" ref="I250:I256" si="133">IF(H250&gt;100,INT(9.629087*POWER(ABS(H250-100),1.05)+0.5),0)</f>
        <v>0</v>
      </c>
      <c r="J250" s="50"/>
      <c r="K250" s="26">
        <f t="shared" ref="K250:K256" si="134">IF(J250&gt;300,INT(5.459439*POWER(ABS(J250-300),0.9)+0.5),0)</f>
        <v>0</v>
      </c>
      <c r="L250" s="50"/>
      <c r="M250" s="26">
        <f t="shared" ref="M250:M256" si="135">IF(L250&gt;500,INT(3.8712164*POWER(ABS(L250-500),0.8)+0.5),0)</f>
        <v>0</v>
      </c>
      <c r="N250" s="50"/>
      <c r="O250" s="27">
        <f t="shared" ref="O250:O256" si="136">IF(N250&gt;1230,INT(1.2086984*POWER(ABS(N250-1230),0.8)+0.5),0)</f>
        <v>0</v>
      </c>
      <c r="P250" s="12"/>
    </row>
    <row r="251" spans="1:16" x14ac:dyDescent="0.25">
      <c r="A251" s="44"/>
      <c r="B251" s="54"/>
      <c r="C251" s="45"/>
      <c r="D251" s="60"/>
      <c r="E251" s="26">
        <f t="shared" si="131"/>
        <v>0</v>
      </c>
      <c r="F251" s="48"/>
      <c r="G251" s="26">
        <f t="shared" si="132"/>
        <v>0</v>
      </c>
      <c r="H251" s="50"/>
      <c r="I251" s="26">
        <f t="shared" si="133"/>
        <v>0</v>
      </c>
      <c r="J251" s="50"/>
      <c r="K251" s="26">
        <f t="shared" si="134"/>
        <v>0</v>
      </c>
      <c r="L251" s="50"/>
      <c r="M251" s="26">
        <f t="shared" si="135"/>
        <v>0</v>
      </c>
      <c r="N251" s="50"/>
      <c r="O251" s="27">
        <f t="shared" si="136"/>
        <v>0</v>
      </c>
      <c r="P251" s="12"/>
    </row>
    <row r="252" spans="1:16" x14ac:dyDescent="0.25">
      <c r="A252" s="44"/>
      <c r="B252" s="54"/>
      <c r="C252" s="45"/>
      <c r="D252" s="60"/>
      <c r="E252" s="26">
        <f t="shared" ref="E252" si="137">IF(AND((60*C252+D252)&gt;0,(60*C252+D252)&lt;201),INT(0.3179301*POWER(ABS(60*C252+D252-201.77),1.85)+0.5),0)</f>
        <v>0</v>
      </c>
      <c r="F252" s="48"/>
      <c r="G252" s="26">
        <f t="shared" ref="G252" si="138">IF(AND(F252&gt;0,F252&lt;18),INT(26.81044*POWER(ABS(F252-18.04),1.92)+0.5),0)</f>
        <v>0</v>
      </c>
      <c r="H252" s="50"/>
      <c r="I252" s="26">
        <f t="shared" ref="I252" si="139">IF(H252&gt;100,INT(9.629087*POWER(ABS(H252-100),1.05)+0.5),0)</f>
        <v>0</v>
      </c>
      <c r="J252" s="50"/>
      <c r="K252" s="26">
        <f t="shared" ref="K252" si="140">IF(J252&gt;300,INT(5.459439*POWER(ABS(J252-300),0.9)+0.5),0)</f>
        <v>0</v>
      </c>
      <c r="L252" s="50"/>
      <c r="M252" s="26">
        <f t="shared" ref="M252" si="141">IF(L252&gt;500,INT(3.8712164*POWER(ABS(L252-500),0.8)+0.5),0)</f>
        <v>0</v>
      </c>
      <c r="N252" s="50"/>
      <c r="O252" s="27">
        <f t="shared" ref="O252" si="142">IF(N252&gt;1230,INT(1.2086984*POWER(ABS(N252-1230),0.8)+0.5),0)</f>
        <v>0</v>
      </c>
      <c r="P252" s="12"/>
    </row>
    <row r="253" spans="1:16" x14ac:dyDescent="0.25">
      <c r="A253" s="44"/>
      <c r="B253" s="54"/>
      <c r="C253" s="45"/>
      <c r="D253" s="60"/>
      <c r="E253" s="26">
        <f t="shared" si="131"/>
        <v>0</v>
      </c>
      <c r="F253" s="48"/>
      <c r="G253" s="26">
        <f t="shared" si="132"/>
        <v>0</v>
      </c>
      <c r="H253" s="50"/>
      <c r="I253" s="26">
        <f t="shared" si="133"/>
        <v>0</v>
      </c>
      <c r="J253" s="50"/>
      <c r="K253" s="26">
        <f t="shared" si="134"/>
        <v>0</v>
      </c>
      <c r="L253" s="50"/>
      <c r="M253" s="26">
        <f t="shared" si="135"/>
        <v>0</v>
      </c>
      <c r="N253" s="50"/>
      <c r="O253" s="27">
        <f t="shared" si="136"/>
        <v>0</v>
      </c>
      <c r="P253" s="12"/>
    </row>
    <row r="254" spans="1:16" x14ac:dyDescent="0.25">
      <c r="A254" s="44"/>
      <c r="B254" s="54"/>
      <c r="C254" s="45"/>
      <c r="D254" s="60"/>
      <c r="E254" s="26">
        <f t="shared" si="131"/>
        <v>0</v>
      </c>
      <c r="F254" s="48"/>
      <c r="G254" s="26">
        <f t="shared" si="132"/>
        <v>0</v>
      </c>
      <c r="H254" s="50"/>
      <c r="I254" s="26">
        <f t="shared" si="133"/>
        <v>0</v>
      </c>
      <c r="J254" s="50"/>
      <c r="K254" s="26">
        <f t="shared" si="134"/>
        <v>0</v>
      </c>
      <c r="L254" s="50"/>
      <c r="M254" s="26">
        <f t="shared" si="135"/>
        <v>0</v>
      </c>
      <c r="N254" s="50"/>
      <c r="O254" s="27">
        <f t="shared" si="136"/>
        <v>0</v>
      </c>
      <c r="P254" s="12"/>
    </row>
    <row r="255" spans="1:16" x14ac:dyDescent="0.25">
      <c r="A255" s="44"/>
      <c r="B255" s="54"/>
      <c r="C255" s="45"/>
      <c r="D255" s="60"/>
      <c r="E255" s="26">
        <f t="shared" si="131"/>
        <v>0</v>
      </c>
      <c r="F255" s="48"/>
      <c r="G255" s="26">
        <f t="shared" si="132"/>
        <v>0</v>
      </c>
      <c r="H255" s="50"/>
      <c r="I255" s="26">
        <f t="shared" si="133"/>
        <v>0</v>
      </c>
      <c r="J255" s="50"/>
      <c r="K255" s="26">
        <f t="shared" si="134"/>
        <v>0</v>
      </c>
      <c r="L255" s="50"/>
      <c r="M255" s="26">
        <f t="shared" si="135"/>
        <v>0</v>
      </c>
      <c r="N255" s="50"/>
      <c r="O255" s="27">
        <f t="shared" si="136"/>
        <v>0</v>
      </c>
      <c r="P255" s="12"/>
    </row>
    <row r="256" spans="1:16" x14ac:dyDescent="0.25">
      <c r="A256" s="46"/>
      <c r="B256" s="55"/>
      <c r="C256" s="47"/>
      <c r="D256" s="61"/>
      <c r="E256" s="28">
        <f t="shared" si="131"/>
        <v>0</v>
      </c>
      <c r="F256" s="49"/>
      <c r="G256" s="28">
        <f t="shared" si="132"/>
        <v>0</v>
      </c>
      <c r="H256" s="51"/>
      <c r="I256" s="28">
        <f t="shared" si="133"/>
        <v>0</v>
      </c>
      <c r="J256" s="51"/>
      <c r="K256" s="28">
        <f t="shared" si="134"/>
        <v>0</v>
      </c>
      <c r="L256" s="51"/>
      <c r="M256" s="28">
        <f t="shared" si="135"/>
        <v>0</v>
      </c>
      <c r="N256" s="51"/>
      <c r="O256" s="29">
        <f t="shared" si="136"/>
        <v>0</v>
      </c>
      <c r="P256" s="12"/>
    </row>
    <row r="257" spans="1:16" x14ac:dyDescent="0.25">
      <c r="A257" s="30"/>
      <c r="B257" s="32"/>
      <c r="C257" s="31"/>
      <c r="D257" s="62"/>
      <c r="E257" s="33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2"/>
    </row>
    <row r="258" spans="1:16" x14ac:dyDescent="0.25">
      <c r="A258" s="13" t="s">
        <v>15</v>
      </c>
      <c r="B258" s="15"/>
      <c r="C258" s="117" t="s">
        <v>16</v>
      </c>
      <c r="D258" s="117"/>
      <c r="E258" s="35" t="s">
        <v>5</v>
      </c>
      <c r="F258" s="16"/>
      <c r="G258" s="16"/>
      <c r="H258" s="16"/>
      <c r="I258" s="16"/>
      <c r="J258" s="16"/>
      <c r="K258" s="16"/>
      <c r="L258" s="36" t="s">
        <v>17</v>
      </c>
      <c r="M258" s="16"/>
      <c r="N258" s="16"/>
      <c r="O258" s="16"/>
      <c r="P258" s="37">
        <f>P259+P260+E260</f>
        <v>0</v>
      </c>
    </row>
    <row r="259" spans="1:16" x14ac:dyDescent="0.25">
      <c r="A259" s="18"/>
      <c r="B259" s="15"/>
      <c r="C259" s="38" t="s">
        <v>11</v>
      </c>
      <c r="D259" s="63" t="s">
        <v>12</v>
      </c>
      <c r="E259" s="17"/>
      <c r="F259" s="16"/>
      <c r="G259" s="16"/>
      <c r="H259" s="16"/>
      <c r="I259" s="16"/>
      <c r="J259" s="16"/>
      <c r="K259" s="16"/>
      <c r="L259" s="36" t="s">
        <v>18</v>
      </c>
      <c r="M259" s="16"/>
      <c r="N259" s="16"/>
      <c r="O259" s="16"/>
      <c r="P259" s="37">
        <f>E236+G236+I236+K236+M236+O236</f>
        <v>0</v>
      </c>
    </row>
    <row r="260" spans="1:16" ht="13.8" thickBot="1" x14ac:dyDescent="0.3">
      <c r="A260" s="39"/>
      <c r="B260" s="56"/>
      <c r="C260" s="52"/>
      <c r="D260" s="64"/>
      <c r="E260" s="40">
        <f>IF(AND((60*C260+D260)&gt;0,(60*C260+D260)&lt;242),INT(1.620772896*POWER(ABS(60*C260+D260-242.76),1.81)),0)</f>
        <v>0</v>
      </c>
      <c r="F260" s="41"/>
      <c r="G260" s="41"/>
      <c r="H260" s="41"/>
      <c r="I260" s="41"/>
      <c r="J260" s="41"/>
      <c r="K260" s="41"/>
      <c r="L260" s="42" t="s">
        <v>19</v>
      </c>
      <c r="M260" s="41"/>
      <c r="N260" s="41"/>
      <c r="O260" s="41"/>
      <c r="P260" s="43">
        <f>E248+G248+I248+K248+M248+O248</f>
        <v>0</v>
      </c>
    </row>
    <row r="264" spans="1:16" ht="13.8" thickBot="1" x14ac:dyDescent="0.3"/>
    <row r="265" spans="1:16" ht="17.399999999999999" x14ac:dyDescent="0.3">
      <c r="A265" s="53" t="s">
        <v>14</v>
      </c>
      <c r="B265" s="118"/>
      <c r="C265" s="118"/>
      <c r="D265" s="118"/>
      <c r="E265" s="118"/>
      <c r="F265" s="118"/>
      <c r="G265" s="118"/>
      <c r="H265" s="118"/>
      <c r="I265" s="6"/>
      <c r="J265" s="6"/>
      <c r="K265" s="6"/>
      <c r="L265" s="6"/>
      <c r="M265" s="6"/>
      <c r="N265" s="6"/>
      <c r="O265" s="6"/>
      <c r="P265" s="7"/>
    </row>
    <row r="266" spans="1:16" x14ac:dyDescent="0.25">
      <c r="A266" s="8"/>
      <c r="B266" s="10"/>
      <c r="C266" s="9"/>
      <c r="D266" s="57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2"/>
    </row>
    <row r="267" spans="1:16" x14ac:dyDescent="0.25">
      <c r="A267" s="13" t="s">
        <v>2</v>
      </c>
      <c r="B267" s="15"/>
      <c r="C267" s="14"/>
      <c r="D267" s="58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7"/>
      <c r="P267" s="12"/>
    </row>
    <row r="268" spans="1:16" x14ac:dyDescent="0.25">
      <c r="A268" s="18" t="s">
        <v>1</v>
      </c>
      <c r="B268" s="15" t="s">
        <v>4</v>
      </c>
      <c r="C268" s="117" t="s">
        <v>6</v>
      </c>
      <c r="D268" s="117"/>
      <c r="E268" s="16" t="s">
        <v>5</v>
      </c>
      <c r="F268" s="16" t="s">
        <v>13</v>
      </c>
      <c r="G268" s="16" t="s">
        <v>5</v>
      </c>
      <c r="H268" s="16" t="s">
        <v>7</v>
      </c>
      <c r="I268" s="16" t="s">
        <v>5</v>
      </c>
      <c r="J268" s="16" t="s">
        <v>8</v>
      </c>
      <c r="K268" s="16" t="s">
        <v>5</v>
      </c>
      <c r="L268" s="16" t="s">
        <v>9</v>
      </c>
      <c r="M268" s="16" t="s">
        <v>5</v>
      </c>
      <c r="N268" s="16" t="s">
        <v>10</v>
      </c>
      <c r="O268" s="17" t="s">
        <v>5</v>
      </c>
      <c r="P268" s="12"/>
    </row>
    <row r="269" spans="1:16" x14ac:dyDescent="0.25">
      <c r="A269" s="19"/>
      <c r="B269" s="21"/>
      <c r="C269" s="20" t="s">
        <v>11</v>
      </c>
      <c r="D269" s="59" t="s">
        <v>12</v>
      </c>
      <c r="E269" s="22">
        <f>LARGE(E270:E277,1)+LARGE(E270:E277,2)+LARGE(E270:E277,3)</f>
        <v>0</v>
      </c>
      <c r="F269" s="23" t="s">
        <v>12</v>
      </c>
      <c r="G269" s="22">
        <f>LARGE(G270:G277,1)+LARGE(G270:G277,2)+LARGE(G270:G277,3)</f>
        <v>0</v>
      </c>
      <c r="H269" s="23" t="s">
        <v>0</v>
      </c>
      <c r="I269" s="22">
        <f>LARGE(I270:I277,1)+LARGE(I270:I277,2)+LARGE(I270:I277,3)</f>
        <v>0</v>
      </c>
      <c r="J269" s="23" t="s">
        <v>0</v>
      </c>
      <c r="K269" s="22">
        <f>LARGE(K270:K277,1)+LARGE(K270:K277,2)+LARGE(K270:K277,3)</f>
        <v>0</v>
      </c>
      <c r="L269" s="23" t="s">
        <v>0</v>
      </c>
      <c r="M269" s="22">
        <f>LARGE(M270:M277,1)+LARGE(M270:M277,2)+LARGE(M270:M277,3)</f>
        <v>0</v>
      </c>
      <c r="N269" s="23" t="s">
        <v>0</v>
      </c>
      <c r="O269" s="24">
        <f>LARGE(O270:O277,1)+LARGE(O270:O277,2)+LARGE(O270:O277,3)</f>
        <v>0</v>
      </c>
      <c r="P269" s="25"/>
    </row>
    <row r="270" spans="1:16" x14ac:dyDescent="0.25">
      <c r="A270" s="44"/>
      <c r="B270" s="54"/>
      <c r="C270" s="45"/>
      <c r="D270" s="60"/>
      <c r="E270" s="26">
        <f>IF(AND((60*C270+D270)&gt;0,(60*C270+D270)&lt;211),INT(0.31793*POWER(ABS(60*C270+D270-211.77),1.85)+0.5),0)</f>
        <v>0</v>
      </c>
      <c r="F270" s="48"/>
      <c r="G270" s="26">
        <f>IF(AND(F270&gt;0,F270&lt;18.5),INT(27.75955*POWER(ABS(F270-18.53),1.92)+0.5),0)</f>
        <v>0</v>
      </c>
      <c r="H270" s="50"/>
      <c r="I270" s="26">
        <f>IF(H270&gt;100,INT(42.84872*POWER(ABS(H270-100),0.75)+0.5),0)</f>
        <v>0</v>
      </c>
      <c r="J270" s="50"/>
      <c r="K270" s="26">
        <f>IF(J270&gt;250,INT(2.482473*POWER(ABS(J270-250),1.05)+0.5),0)</f>
        <v>0</v>
      </c>
      <c r="L270" s="50"/>
      <c r="M270" s="26">
        <f>IF(L270&gt;400,INT(4.4247407*POWER(ABS(L270-400),0.8)+0.5),0)</f>
        <v>0</v>
      </c>
      <c r="N270" s="50"/>
      <c r="O270" s="27">
        <f>IF(N270&gt;800,INT(0.544767314*POWER(ABS(N270-800),0.92)+0.5),0)</f>
        <v>0</v>
      </c>
      <c r="P270" s="12"/>
    </row>
    <row r="271" spans="1:16" x14ac:dyDescent="0.25">
      <c r="A271" s="44"/>
      <c r="B271" s="54"/>
      <c r="C271" s="45"/>
      <c r="D271" s="60"/>
      <c r="E271" s="26">
        <f t="shared" ref="E271:E277" si="143">IF(AND((60*C271+D271)&gt;0,(60*C271+D271)&lt;211),INT(0.31793*POWER(ABS(60*C271+D271-211.77),1.85)+0.5),0)</f>
        <v>0</v>
      </c>
      <c r="F271" s="48"/>
      <c r="G271" s="26">
        <f t="shared" ref="G271:G277" si="144">IF(AND(F271&gt;0,F271&lt;18.5),INT(27.75955*POWER(ABS(F271-18.53),1.92)+0.5),0)</f>
        <v>0</v>
      </c>
      <c r="H271" s="50"/>
      <c r="I271" s="26">
        <f t="shared" ref="I271:I277" si="145">IF(H271&gt;100,INT(42.84872*POWER(ABS(H271-100),0.75)+0.5),0)</f>
        <v>0</v>
      </c>
      <c r="J271" s="50"/>
      <c r="K271" s="26">
        <f t="shared" ref="K271:K277" si="146">IF(J271&gt;250,INT(2.482473*POWER(ABS(J271-250),1.05)+0.5),0)</f>
        <v>0</v>
      </c>
      <c r="L271" s="50"/>
      <c r="M271" s="26">
        <f t="shared" ref="M271:M277" si="147">IF(L271&gt;400,INT(4.4247407*POWER(ABS(L271-400),0.8)+0.5),0)</f>
        <v>0</v>
      </c>
      <c r="N271" s="50"/>
      <c r="O271" s="27">
        <f t="shared" ref="O271:O277" si="148">IF(N271&gt;800,INT(0.544767314*POWER(ABS(N271-800),0.92)+0.5),0)</f>
        <v>0</v>
      </c>
      <c r="P271" s="12"/>
    </row>
    <row r="272" spans="1:16" x14ac:dyDescent="0.25">
      <c r="A272" s="44"/>
      <c r="B272" s="54"/>
      <c r="C272" s="45"/>
      <c r="D272" s="60"/>
      <c r="E272" s="26">
        <f t="shared" si="143"/>
        <v>0</v>
      </c>
      <c r="F272" s="48"/>
      <c r="G272" s="26">
        <f t="shared" si="144"/>
        <v>0</v>
      </c>
      <c r="H272" s="50"/>
      <c r="I272" s="26">
        <f t="shared" si="145"/>
        <v>0</v>
      </c>
      <c r="J272" s="50"/>
      <c r="K272" s="26">
        <f t="shared" si="146"/>
        <v>0</v>
      </c>
      <c r="L272" s="50"/>
      <c r="M272" s="26">
        <f t="shared" si="147"/>
        <v>0</v>
      </c>
      <c r="N272" s="50"/>
      <c r="O272" s="27">
        <f t="shared" si="148"/>
        <v>0</v>
      </c>
      <c r="P272" s="12"/>
    </row>
    <row r="273" spans="1:16" x14ac:dyDescent="0.25">
      <c r="A273" s="44"/>
      <c r="B273" s="54"/>
      <c r="C273" s="45"/>
      <c r="D273" s="60"/>
      <c r="E273" s="26">
        <f t="shared" si="143"/>
        <v>0</v>
      </c>
      <c r="F273" s="48"/>
      <c r="G273" s="26">
        <f t="shared" si="144"/>
        <v>0</v>
      </c>
      <c r="H273" s="50"/>
      <c r="I273" s="26">
        <f t="shared" si="145"/>
        <v>0</v>
      </c>
      <c r="J273" s="50"/>
      <c r="K273" s="26">
        <f t="shared" si="146"/>
        <v>0</v>
      </c>
      <c r="L273" s="50"/>
      <c r="M273" s="26">
        <f t="shared" si="147"/>
        <v>0</v>
      </c>
      <c r="N273" s="50"/>
      <c r="O273" s="27">
        <f t="shared" si="148"/>
        <v>0</v>
      </c>
      <c r="P273" s="12"/>
    </row>
    <row r="274" spans="1:16" x14ac:dyDescent="0.25">
      <c r="A274" s="44"/>
      <c r="B274" s="54"/>
      <c r="C274" s="45"/>
      <c r="D274" s="60"/>
      <c r="E274" s="26">
        <f t="shared" si="143"/>
        <v>0</v>
      </c>
      <c r="F274" s="48"/>
      <c r="G274" s="26">
        <f t="shared" si="144"/>
        <v>0</v>
      </c>
      <c r="H274" s="50"/>
      <c r="I274" s="26">
        <f t="shared" si="145"/>
        <v>0</v>
      </c>
      <c r="J274" s="50"/>
      <c r="K274" s="26">
        <f t="shared" si="146"/>
        <v>0</v>
      </c>
      <c r="L274" s="50"/>
      <c r="M274" s="26">
        <f t="shared" si="147"/>
        <v>0</v>
      </c>
      <c r="N274" s="50"/>
      <c r="O274" s="27">
        <f t="shared" si="148"/>
        <v>0</v>
      </c>
      <c r="P274" s="12"/>
    </row>
    <row r="275" spans="1:16" x14ac:dyDescent="0.25">
      <c r="A275" s="44"/>
      <c r="B275" s="54"/>
      <c r="C275" s="45"/>
      <c r="D275" s="60"/>
      <c r="E275" s="26">
        <f t="shared" si="143"/>
        <v>0</v>
      </c>
      <c r="F275" s="48"/>
      <c r="G275" s="26">
        <f t="shared" si="144"/>
        <v>0</v>
      </c>
      <c r="H275" s="50"/>
      <c r="I275" s="26">
        <f t="shared" si="145"/>
        <v>0</v>
      </c>
      <c r="J275" s="50"/>
      <c r="K275" s="26">
        <f t="shared" si="146"/>
        <v>0</v>
      </c>
      <c r="L275" s="50"/>
      <c r="M275" s="26">
        <f t="shared" si="147"/>
        <v>0</v>
      </c>
      <c r="N275" s="50"/>
      <c r="O275" s="27">
        <f t="shared" si="148"/>
        <v>0</v>
      </c>
      <c r="P275" s="12"/>
    </row>
    <row r="276" spans="1:16" x14ac:dyDescent="0.25">
      <c r="A276" s="44"/>
      <c r="B276" s="54"/>
      <c r="C276" s="45"/>
      <c r="D276" s="60"/>
      <c r="E276" s="26">
        <f t="shared" si="143"/>
        <v>0</v>
      </c>
      <c r="F276" s="48"/>
      <c r="G276" s="26">
        <f t="shared" si="144"/>
        <v>0</v>
      </c>
      <c r="H276" s="50"/>
      <c r="I276" s="26">
        <f t="shared" si="145"/>
        <v>0</v>
      </c>
      <c r="J276" s="50"/>
      <c r="K276" s="26">
        <f t="shared" si="146"/>
        <v>0</v>
      </c>
      <c r="L276" s="50"/>
      <c r="M276" s="26">
        <f t="shared" si="147"/>
        <v>0</v>
      </c>
      <c r="N276" s="50"/>
      <c r="O276" s="27">
        <f t="shared" si="148"/>
        <v>0</v>
      </c>
      <c r="P276" s="12"/>
    </row>
    <row r="277" spans="1:16" x14ac:dyDescent="0.25">
      <c r="A277" s="46"/>
      <c r="B277" s="55"/>
      <c r="C277" s="47"/>
      <c r="D277" s="61"/>
      <c r="E277" s="28">
        <f t="shared" si="143"/>
        <v>0</v>
      </c>
      <c r="F277" s="49"/>
      <c r="G277" s="28">
        <f t="shared" si="144"/>
        <v>0</v>
      </c>
      <c r="H277" s="51"/>
      <c r="I277" s="28">
        <f t="shared" si="145"/>
        <v>0</v>
      </c>
      <c r="J277" s="51"/>
      <c r="K277" s="28">
        <f t="shared" si="146"/>
        <v>0</v>
      </c>
      <c r="L277" s="51"/>
      <c r="M277" s="28">
        <f t="shared" si="147"/>
        <v>0</v>
      </c>
      <c r="N277" s="51"/>
      <c r="O277" s="29">
        <f t="shared" si="148"/>
        <v>0</v>
      </c>
      <c r="P277" s="12"/>
    </row>
    <row r="278" spans="1:16" x14ac:dyDescent="0.25">
      <c r="A278" s="30"/>
      <c r="B278" s="32"/>
      <c r="C278" s="31"/>
      <c r="D278" s="62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12"/>
    </row>
    <row r="279" spans="1:16" x14ac:dyDescent="0.25">
      <c r="A279" s="13" t="s">
        <v>3</v>
      </c>
      <c r="B279" s="15"/>
      <c r="C279" s="14"/>
      <c r="D279" s="58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7"/>
      <c r="P279" s="12"/>
    </row>
    <row r="280" spans="1:16" x14ac:dyDescent="0.25">
      <c r="A280" s="18" t="s">
        <v>1</v>
      </c>
      <c r="B280" s="15" t="s">
        <v>4</v>
      </c>
      <c r="C280" s="117" t="s">
        <v>6</v>
      </c>
      <c r="D280" s="117"/>
      <c r="E280" s="16" t="s">
        <v>5</v>
      </c>
      <c r="F280" s="16" t="s">
        <v>13</v>
      </c>
      <c r="G280" s="16" t="s">
        <v>5</v>
      </c>
      <c r="H280" s="16" t="s">
        <v>7</v>
      </c>
      <c r="I280" s="16" t="s">
        <v>5</v>
      </c>
      <c r="J280" s="16" t="s">
        <v>8</v>
      </c>
      <c r="K280" s="16" t="s">
        <v>5</v>
      </c>
      <c r="L280" s="16" t="s">
        <v>9</v>
      </c>
      <c r="M280" s="16" t="s">
        <v>5</v>
      </c>
      <c r="N280" s="16" t="s">
        <v>10</v>
      </c>
      <c r="O280" s="17" t="s">
        <v>5</v>
      </c>
      <c r="P280" s="12"/>
    </row>
    <row r="281" spans="1:16" x14ac:dyDescent="0.25">
      <c r="A281" s="19"/>
      <c r="B281" s="21"/>
      <c r="C281" s="20" t="s">
        <v>11</v>
      </c>
      <c r="D281" s="59" t="s">
        <v>12</v>
      </c>
      <c r="E281" s="22">
        <f>LARGE(E282:E289,1)+LARGE(E282:E289,2)+LARGE(E282:E289,3)</f>
        <v>0</v>
      </c>
      <c r="F281" s="23" t="s">
        <v>12</v>
      </c>
      <c r="G281" s="22">
        <f>LARGE(G282:G289,1)+LARGE(G282:G289,2)+LARGE(G282:G289,3)</f>
        <v>0</v>
      </c>
      <c r="H281" s="23" t="s">
        <v>0</v>
      </c>
      <c r="I281" s="22">
        <f>LARGE(I282:I289,1)+LARGE(I282:I289,2)+LARGE(I282:I289,3)</f>
        <v>0</v>
      </c>
      <c r="J281" s="23" t="s">
        <v>0</v>
      </c>
      <c r="K281" s="22">
        <f>LARGE(K282:K289,1)+LARGE(K282:K289,2)+LARGE(K282:K289,3)</f>
        <v>0</v>
      </c>
      <c r="L281" s="23" t="s">
        <v>0</v>
      </c>
      <c r="M281" s="22">
        <f>LARGE(M282:M289,1)+LARGE(M282:M289,2)+LARGE(M282:M289,3)</f>
        <v>0</v>
      </c>
      <c r="N281" s="23" t="s">
        <v>0</v>
      </c>
      <c r="O281" s="24">
        <f>LARGE(O282:O289,1)+LARGE(O282:O289,2)+LARGE(O282:O289,3)</f>
        <v>0</v>
      </c>
      <c r="P281" s="25"/>
    </row>
    <row r="282" spans="1:16" x14ac:dyDescent="0.25">
      <c r="A282" s="44"/>
      <c r="B282" s="54"/>
      <c r="C282" s="45"/>
      <c r="D282" s="60"/>
      <c r="E282" s="26">
        <f>IF(AND((60*C282+D282)&gt;0,(60*C282+D282)&lt;201),INT(0.3179301*POWER(ABS(60*C282+D282-201.77),1.85)+0.5),0)</f>
        <v>0</v>
      </c>
      <c r="F282" s="48"/>
      <c r="G282" s="26">
        <f>IF(AND(F282&gt;0,F282&lt;18),INT(26.81044*POWER(ABS(F282-18.04),1.92)+0.5),0)</f>
        <v>0</v>
      </c>
      <c r="H282" s="50"/>
      <c r="I282" s="26">
        <f>IF(H282&gt;100,INT(9.629087*POWER(ABS(H282-100),1.05)+0.5),0)</f>
        <v>0</v>
      </c>
      <c r="J282" s="50"/>
      <c r="K282" s="26">
        <f>IF(J282&gt;300,INT(5.459439*POWER(ABS(J282-300),0.9)+0.5),0)</f>
        <v>0</v>
      </c>
      <c r="L282" s="50"/>
      <c r="M282" s="26">
        <f>IF(L282&gt;500,INT(3.8712164*POWER(ABS(L282-500),0.8)+0.5),0)</f>
        <v>0</v>
      </c>
      <c r="N282" s="50"/>
      <c r="O282" s="34">
        <f>IF(N282&gt;1230,INT(1.2086984*POWER(ABS(N282-1230),0.8)+0.5),0)</f>
        <v>0</v>
      </c>
      <c r="P282" s="12"/>
    </row>
    <row r="283" spans="1:16" x14ac:dyDescent="0.25">
      <c r="A283" s="44"/>
      <c r="B283" s="54"/>
      <c r="C283" s="45"/>
      <c r="D283" s="60"/>
      <c r="E283" s="26">
        <f t="shared" ref="E283:E284" si="149">IF(AND((60*C283+D283)&gt;0,(60*C283+D283)&lt;201),INT(0.3179301*POWER(ABS(60*C283+D283-201.77),1.85)+0.5),0)</f>
        <v>0</v>
      </c>
      <c r="F283" s="48"/>
      <c r="G283" s="26">
        <f t="shared" ref="G283:G284" si="150">IF(AND(F283&gt;0,F283&lt;18),INT(26.81044*POWER(ABS(F283-18.04),1.92)+0.5),0)</f>
        <v>0</v>
      </c>
      <c r="H283" s="50"/>
      <c r="I283" s="26">
        <f t="shared" ref="I283:I284" si="151">IF(H283&gt;100,INT(9.629087*POWER(ABS(H283-100),1.05)+0.5),0)</f>
        <v>0</v>
      </c>
      <c r="J283" s="50"/>
      <c r="K283" s="26">
        <f t="shared" ref="K283:K284" si="152">IF(J283&gt;300,INT(5.459439*POWER(ABS(J283-300),0.9)+0.5),0)</f>
        <v>0</v>
      </c>
      <c r="L283" s="50"/>
      <c r="M283" s="26">
        <f t="shared" ref="M283:M284" si="153">IF(L283&gt;500,INT(3.8712164*POWER(ABS(L283-500),0.8)+0.5),0)</f>
        <v>0</v>
      </c>
      <c r="N283" s="50"/>
      <c r="O283" s="27">
        <f t="shared" ref="O283:O284" si="154">IF(N283&gt;1230,INT(1.2086984*POWER(ABS(N283-1230),0.8)+0.5),0)</f>
        <v>0</v>
      </c>
      <c r="P283" s="12"/>
    </row>
    <row r="284" spans="1:16" x14ac:dyDescent="0.25">
      <c r="A284" s="44"/>
      <c r="B284" s="54"/>
      <c r="C284" s="45"/>
      <c r="D284" s="60"/>
      <c r="E284" s="26">
        <f t="shared" si="149"/>
        <v>0</v>
      </c>
      <c r="F284" s="48"/>
      <c r="G284" s="26">
        <f t="shared" si="150"/>
        <v>0</v>
      </c>
      <c r="H284" s="50"/>
      <c r="I284" s="26">
        <f t="shared" si="151"/>
        <v>0</v>
      </c>
      <c r="J284" s="50"/>
      <c r="K284" s="26">
        <f t="shared" si="152"/>
        <v>0</v>
      </c>
      <c r="L284" s="50"/>
      <c r="M284" s="26">
        <f t="shared" si="153"/>
        <v>0</v>
      </c>
      <c r="N284" s="50"/>
      <c r="O284" s="27">
        <f t="shared" si="154"/>
        <v>0</v>
      </c>
      <c r="P284" s="12"/>
    </row>
    <row r="285" spans="1:16" x14ac:dyDescent="0.25">
      <c r="A285" s="44"/>
      <c r="B285" s="54"/>
      <c r="C285" s="45"/>
      <c r="D285" s="60"/>
      <c r="E285" s="26">
        <f t="shared" ref="E285:E289" si="155">IF(AND((60*C285+D285)&gt;0,(60*C285+D285)&lt;201),INT(0.3179301*POWER(ABS(60*C285+D285-201.77),1.85)+0.5),0)</f>
        <v>0</v>
      </c>
      <c r="F285" s="48"/>
      <c r="G285" s="26">
        <f t="shared" ref="G285:G289" si="156">IF(AND(F285&gt;0,F285&lt;18),INT(26.81044*POWER(ABS(F285-18.04),1.92)+0.5),0)</f>
        <v>0</v>
      </c>
      <c r="H285" s="50"/>
      <c r="I285" s="26">
        <f t="shared" ref="I285:I289" si="157">IF(H285&gt;100,INT(9.629087*POWER(ABS(H285-100),1.05)+0.5),0)</f>
        <v>0</v>
      </c>
      <c r="J285" s="50"/>
      <c r="K285" s="26">
        <f t="shared" ref="K285:K289" si="158">IF(J285&gt;300,INT(5.459439*POWER(ABS(J285-300),0.9)+0.5),0)</f>
        <v>0</v>
      </c>
      <c r="L285" s="50"/>
      <c r="M285" s="26">
        <f t="shared" ref="M285:M289" si="159">IF(L285&gt;500,INT(3.8712164*POWER(ABS(L285-500),0.8)+0.5),0)</f>
        <v>0</v>
      </c>
      <c r="N285" s="50"/>
      <c r="O285" s="27">
        <f t="shared" ref="O285:O289" si="160">IF(N285&gt;1230,INT(1.2086984*POWER(ABS(N285-1230),0.8)+0.5),0)</f>
        <v>0</v>
      </c>
      <c r="P285" s="12"/>
    </row>
    <row r="286" spans="1:16" x14ac:dyDescent="0.25">
      <c r="A286" s="44"/>
      <c r="B286" s="54"/>
      <c r="C286" s="45"/>
      <c r="D286" s="60"/>
      <c r="E286" s="26">
        <f t="shared" si="155"/>
        <v>0</v>
      </c>
      <c r="F286" s="48"/>
      <c r="G286" s="26">
        <f t="shared" si="156"/>
        <v>0</v>
      </c>
      <c r="H286" s="50"/>
      <c r="I286" s="26">
        <f t="shared" si="157"/>
        <v>0</v>
      </c>
      <c r="J286" s="50"/>
      <c r="K286" s="26">
        <f t="shared" si="158"/>
        <v>0</v>
      </c>
      <c r="L286" s="50"/>
      <c r="M286" s="26">
        <f t="shared" si="159"/>
        <v>0</v>
      </c>
      <c r="N286" s="50"/>
      <c r="O286" s="27">
        <f t="shared" si="160"/>
        <v>0</v>
      </c>
      <c r="P286" s="12"/>
    </row>
    <row r="287" spans="1:16" x14ac:dyDescent="0.25">
      <c r="A287" s="44"/>
      <c r="B287" s="54"/>
      <c r="C287" s="45"/>
      <c r="D287" s="60"/>
      <c r="E287" s="26">
        <f t="shared" si="155"/>
        <v>0</v>
      </c>
      <c r="F287" s="48"/>
      <c r="G287" s="26">
        <f t="shared" si="156"/>
        <v>0</v>
      </c>
      <c r="H287" s="50"/>
      <c r="I287" s="26">
        <f t="shared" si="157"/>
        <v>0</v>
      </c>
      <c r="J287" s="50"/>
      <c r="K287" s="26">
        <f t="shared" si="158"/>
        <v>0</v>
      </c>
      <c r="L287" s="50"/>
      <c r="M287" s="26">
        <f t="shared" si="159"/>
        <v>0</v>
      </c>
      <c r="N287" s="50"/>
      <c r="O287" s="27">
        <f t="shared" si="160"/>
        <v>0</v>
      </c>
      <c r="P287" s="12"/>
    </row>
    <row r="288" spans="1:16" x14ac:dyDescent="0.25">
      <c r="A288" s="44"/>
      <c r="B288" s="54"/>
      <c r="C288" s="45"/>
      <c r="D288" s="60"/>
      <c r="E288" s="26">
        <f t="shared" si="155"/>
        <v>0</v>
      </c>
      <c r="F288" s="48"/>
      <c r="G288" s="26">
        <f t="shared" si="156"/>
        <v>0</v>
      </c>
      <c r="H288" s="50"/>
      <c r="I288" s="26">
        <f t="shared" si="157"/>
        <v>0</v>
      </c>
      <c r="J288" s="50"/>
      <c r="K288" s="26">
        <f t="shared" si="158"/>
        <v>0</v>
      </c>
      <c r="L288" s="50"/>
      <c r="M288" s="26">
        <f t="shared" si="159"/>
        <v>0</v>
      </c>
      <c r="N288" s="50"/>
      <c r="O288" s="27">
        <f t="shared" si="160"/>
        <v>0</v>
      </c>
      <c r="P288" s="12"/>
    </row>
    <row r="289" spans="1:16" x14ac:dyDescent="0.25">
      <c r="A289" s="46"/>
      <c r="B289" s="55"/>
      <c r="C289" s="47"/>
      <c r="D289" s="61"/>
      <c r="E289" s="28">
        <f t="shared" si="155"/>
        <v>0</v>
      </c>
      <c r="F289" s="49"/>
      <c r="G289" s="28">
        <f t="shared" si="156"/>
        <v>0</v>
      </c>
      <c r="H289" s="51"/>
      <c r="I289" s="28">
        <f t="shared" si="157"/>
        <v>0</v>
      </c>
      <c r="J289" s="51"/>
      <c r="K289" s="28">
        <f t="shared" si="158"/>
        <v>0</v>
      </c>
      <c r="L289" s="51"/>
      <c r="M289" s="28">
        <f t="shared" si="159"/>
        <v>0</v>
      </c>
      <c r="N289" s="51"/>
      <c r="O289" s="29">
        <f t="shared" si="160"/>
        <v>0</v>
      </c>
      <c r="P289" s="12"/>
    </row>
    <row r="290" spans="1:16" x14ac:dyDescent="0.25">
      <c r="A290" s="30"/>
      <c r="B290" s="32"/>
      <c r="C290" s="31"/>
      <c r="D290" s="62"/>
      <c r="E290" s="33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2"/>
    </row>
    <row r="291" spans="1:16" x14ac:dyDescent="0.25">
      <c r="A291" s="13" t="s">
        <v>15</v>
      </c>
      <c r="B291" s="15"/>
      <c r="C291" s="117" t="s">
        <v>16</v>
      </c>
      <c r="D291" s="117"/>
      <c r="E291" s="35" t="s">
        <v>5</v>
      </c>
      <c r="F291" s="16"/>
      <c r="G291" s="16"/>
      <c r="H291" s="16"/>
      <c r="I291" s="16"/>
      <c r="J291" s="16"/>
      <c r="K291" s="16"/>
      <c r="L291" s="36" t="s">
        <v>17</v>
      </c>
      <c r="M291" s="16"/>
      <c r="N291" s="16"/>
      <c r="O291" s="16"/>
      <c r="P291" s="37">
        <f>P292+P293+E293</f>
        <v>0</v>
      </c>
    </row>
    <row r="292" spans="1:16" x14ac:dyDescent="0.25">
      <c r="A292" s="18"/>
      <c r="B292" s="15"/>
      <c r="C292" s="38" t="s">
        <v>11</v>
      </c>
      <c r="D292" s="63" t="s">
        <v>12</v>
      </c>
      <c r="E292" s="17"/>
      <c r="F292" s="16"/>
      <c r="G292" s="16"/>
      <c r="H292" s="16"/>
      <c r="I292" s="16"/>
      <c r="J292" s="16"/>
      <c r="K292" s="16"/>
      <c r="L292" s="36" t="s">
        <v>18</v>
      </c>
      <c r="M292" s="16"/>
      <c r="N292" s="16"/>
      <c r="O292" s="16"/>
      <c r="P292" s="37">
        <f>E269+G269+I269+K269+M269+O269</f>
        <v>0</v>
      </c>
    </row>
    <row r="293" spans="1:16" ht="13.8" thickBot="1" x14ac:dyDescent="0.3">
      <c r="A293" s="39"/>
      <c r="B293" s="56"/>
      <c r="C293" s="52"/>
      <c r="D293" s="64"/>
      <c r="E293" s="40">
        <f>IF(AND((60*C293+D293)&gt;0,(60*C293+D293)&lt;242),INT(1.620772896*POWER(ABS(60*C293+D293-242.76),1.81)),0)</f>
        <v>0</v>
      </c>
      <c r="F293" s="41"/>
      <c r="G293" s="41"/>
      <c r="H293" s="41"/>
      <c r="I293" s="41"/>
      <c r="J293" s="41"/>
      <c r="K293" s="41"/>
      <c r="L293" s="42" t="s">
        <v>19</v>
      </c>
      <c r="M293" s="41"/>
      <c r="N293" s="41"/>
      <c r="O293" s="41"/>
      <c r="P293" s="43">
        <f>E281+G281+I281+K281+M281+O281</f>
        <v>0</v>
      </c>
    </row>
    <row r="297" spans="1:16" ht="13.8" thickBot="1" x14ac:dyDescent="0.3"/>
    <row r="298" spans="1:16" ht="17.399999999999999" x14ac:dyDescent="0.3">
      <c r="A298" s="53" t="s">
        <v>14</v>
      </c>
      <c r="B298" s="118"/>
      <c r="C298" s="118"/>
      <c r="D298" s="118"/>
      <c r="E298" s="118"/>
      <c r="F298" s="118"/>
      <c r="G298" s="118"/>
      <c r="H298" s="118"/>
      <c r="I298" s="6"/>
      <c r="J298" s="6"/>
      <c r="K298" s="6"/>
      <c r="L298" s="6"/>
      <c r="M298" s="6"/>
      <c r="N298" s="6"/>
      <c r="O298" s="6"/>
      <c r="P298" s="7"/>
    </row>
    <row r="299" spans="1:16" x14ac:dyDescent="0.25">
      <c r="A299" s="8"/>
      <c r="B299" s="10"/>
      <c r="C299" s="9"/>
      <c r="D299" s="57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2"/>
    </row>
    <row r="300" spans="1:16" x14ac:dyDescent="0.25">
      <c r="A300" s="13" t="s">
        <v>2</v>
      </c>
      <c r="B300" s="15"/>
      <c r="C300" s="14"/>
      <c r="D300" s="58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7"/>
      <c r="P300" s="12"/>
    </row>
    <row r="301" spans="1:16" x14ac:dyDescent="0.25">
      <c r="A301" s="18" t="s">
        <v>1</v>
      </c>
      <c r="B301" s="15" t="s">
        <v>4</v>
      </c>
      <c r="C301" s="117" t="s">
        <v>6</v>
      </c>
      <c r="D301" s="117"/>
      <c r="E301" s="16" t="s">
        <v>5</v>
      </c>
      <c r="F301" s="16" t="s">
        <v>13</v>
      </c>
      <c r="G301" s="16" t="s">
        <v>5</v>
      </c>
      <c r="H301" s="16" t="s">
        <v>7</v>
      </c>
      <c r="I301" s="16" t="s">
        <v>5</v>
      </c>
      <c r="J301" s="16" t="s">
        <v>8</v>
      </c>
      <c r="K301" s="16" t="s">
        <v>5</v>
      </c>
      <c r="L301" s="16" t="s">
        <v>9</v>
      </c>
      <c r="M301" s="16" t="s">
        <v>5</v>
      </c>
      <c r="N301" s="16" t="s">
        <v>10</v>
      </c>
      <c r="O301" s="17" t="s">
        <v>5</v>
      </c>
      <c r="P301" s="12"/>
    </row>
    <row r="302" spans="1:16" x14ac:dyDescent="0.25">
      <c r="A302" s="19"/>
      <c r="B302" s="21"/>
      <c r="C302" s="20" t="s">
        <v>11</v>
      </c>
      <c r="D302" s="59" t="s">
        <v>12</v>
      </c>
      <c r="E302" s="22">
        <f>LARGE(E303:E310,1)+LARGE(E303:E310,2)+LARGE(E303:E310,3)</f>
        <v>0</v>
      </c>
      <c r="F302" s="23" t="s">
        <v>12</v>
      </c>
      <c r="G302" s="22">
        <f>LARGE(G303:G310,1)+LARGE(G303:G310,2)+LARGE(G303:G310,3)</f>
        <v>0</v>
      </c>
      <c r="H302" s="23" t="s">
        <v>0</v>
      </c>
      <c r="I302" s="22">
        <f>LARGE(I303:I310,1)+LARGE(I303:I310,2)+LARGE(I303:I310,3)</f>
        <v>0</v>
      </c>
      <c r="J302" s="23" t="s">
        <v>0</v>
      </c>
      <c r="K302" s="22">
        <f>LARGE(K303:K310,1)+LARGE(K303:K310,2)+LARGE(K303:K310,3)</f>
        <v>0</v>
      </c>
      <c r="L302" s="23" t="s">
        <v>0</v>
      </c>
      <c r="M302" s="22">
        <f>LARGE(M303:M310,1)+LARGE(M303:M310,2)+LARGE(M303:M310,3)</f>
        <v>0</v>
      </c>
      <c r="N302" s="23" t="s">
        <v>0</v>
      </c>
      <c r="O302" s="24">
        <f>LARGE(O303:O310,1)+LARGE(O303:O310,2)+LARGE(O303:O310,3)</f>
        <v>0</v>
      </c>
      <c r="P302" s="25"/>
    </row>
    <row r="303" spans="1:16" x14ac:dyDescent="0.25">
      <c r="A303" s="44"/>
      <c r="B303" s="54"/>
      <c r="C303" s="45"/>
      <c r="D303" s="60"/>
      <c r="E303" s="26">
        <f>IF(AND((60*C303+D303)&gt;0,(60*C303+D303)&lt;211),INT(0.31793*POWER(ABS(60*C303+D303-211.77),1.85)+0.5),0)</f>
        <v>0</v>
      </c>
      <c r="F303" s="48"/>
      <c r="G303" s="26">
        <f>IF(AND(F303&gt;0,F303&lt;18.5),INT(27.75955*POWER(ABS(F303-18.53),1.92)+0.5),0)</f>
        <v>0</v>
      </c>
      <c r="H303" s="50"/>
      <c r="I303" s="26">
        <f>IF(H303&gt;100,INT(42.84872*POWER(ABS(H303-100),0.75)+0.5),0)</f>
        <v>0</v>
      </c>
      <c r="J303" s="50"/>
      <c r="K303" s="26">
        <f>IF(J303&gt;250,INT(2.482473*POWER(ABS(J303-250),1.05)+0.5),0)</f>
        <v>0</v>
      </c>
      <c r="L303" s="50"/>
      <c r="M303" s="26">
        <f>IF(L303&gt;400,INT(4.4247407*POWER(ABS(L303-400),0.8)+0.5),0)</f>
        <v>0</v>
      </c>
      <c r="N303" s="50"/>
      <c r="O303" s="27">
        <f>IF(N303&gt;800,INT(0.544767314*POWER(ABS(N303-800),0.92)+0.5),0)</f>
        <v>0</v>
      </c>
      <c r="P303" s="12"/>
    </row>
    <row r="304" spans="1:16" x14ac:dyDescent="0.25">
      <c r="A304" s="44"/>
      <c r="B304" s="54"/>
      <c r="C304" s="45"/>
      <c r="D304" s="60"/>
      <c r="E304" s="26">
        <f t="shared" ref="E304:E310" si="161">IF(AND((60*C304+D304)&gt;0,(60*C304+D304)&lt;211),INT(0.31793*POWER(ABS(60*C304+D304-211.77),1.85)+0.5),0)</f>
        <v>0</v>
      </c>
      <c r="F304" s="48"/>
      <c r="G304" s="26">
        <f t="shared" ref="G304:G310" si="162">IF(AND(F304&gt;0,F304&lt;18.5),INT(27.75955*POWER(ABS(F304-18.53),1.92)+0.5),0)</f>
        <v>0</v>
      </c>
      <c r="H304" s="50"/>
      <c r="I304" s="26">
        <f t="shared" ref="I304:I310" si="163">IF(H304&gt;100,INT(42.84872*POWER(ABS(H304-100),0.75)+0.5),0)</f>
        <v>0</v>
      </c>
      <c r="J304" s="50"/>
      <c r="K304" s="26">
        <f t="shared" ref="K304:K310" si="164">IF(J304&gt;250,INT(2.482473*POWER(ABS(J304-250),1.05)+0.5),0)</f>
        <v>0</v>
      </c>
      <c r="L304" s="50"/>
      <c r="M304" s="26">
        <f t="shared" ref="M304:M310" si="165">IF(L304&gt;400,INT(4.4247407*POWER(ABS(L304-400),0.8)+0.5),0)</f>
        <v>0</v>
      </c>
      <c r="N304" s="50"/>
      <c r="O304" s="27">
        <f t="shared" ref="O304:O310" si="166">IF(N304&gt;800,INT(0.544767314*POWER(ABS(N304-800),0.92)+0.5),0)</f>
        <v>0</v>
      </c>
      <c r="P304" s="12"/>
    </row>
    <row r="305" spans="1:16" x14ac:dyDescent="0.25">
      <c r="A305" s="44"/>
      <c r="B305" s="54"/>
      <c r="C305" s="45"/>
      <c r="D305" s="60"/>
      <c r="E305" s="26">
        <f t="shared" ref="E305:E306" si="167">IF(AND((60*C305+D305)&gt;0,(60*C305+D305)&lt;211),INT(0.31793*POWER(ABS(60*C305+D305-211.77),1.85)+0.5),0)</f>
        <v>0</v>
      </c>
      <c r="F305" s="48"/>
      <c r="G305" s="26">
        <f t="shared" ref="G305:G306" si="168">IF(AND(F305&gt;0,F305&lt;18.5),INT(27.75955*POWER(ABS(F305-18.53),1.92)+0.5),0)</f>
        <v>0</v>
      </c>
      <c r="H305" s="50"/>
      <c r="I305" s="26">
        <f t="shared" ref="I305:I306" si="169">IF(H305&gt;100,INT(42.84872*POWER(ABS(H305-100),0.75)+0.5),0)</f>
        <v>0</v>
      </c>
      <c r="J305" s="50"/>
      <c r="K305" s="26">
        <f t="shared" ref="K305:K306" si="170">IF(J305&gt;250,INT(2.482473*POWER(ABS(J305-250),1.05)+0.5),0)</f>
        <v>0</v>
      </c>
      <c r="L305" s="50"/>
      <c r="M305" s="26">
        <f t="shared" ref="M305:M306" si="171">IF(L305&gt;400,INT(4.4247407*POWER(ABS(L305-400),0.8)+0.5),0)</f>
        <v>0</v>
      </c>
      <c r="N305" s="50"/>
      <c r="O305" s="27">
        <f t="shared" ref="O305:O306" si="172">IF(N305&gt;800,INT(0.544767314*POWER(ABS(N305-800),0.92)+0.5),0)</f>
        <v>0</v>
      </c>
      <c r="P305" s="12"/>
    </row>
    <row r="306" spans="1:16" x14ac:dyDescent="0.25">
      <c r="A306" s="44"/>
      <c r="B306" s="54"/>
      <c r="C306" s="45"/>
      <c r="D306" s="60"/>
      <c r="E306" s="26">
        <f t="shared" si="167"/>
        <v>0</v>
      </c>
      <c r="F306" s="48"/>
      <c r="G306" s="26">
        <f t="shared" si="168"/>
        <v>0</v>
      </c>
      <c r="H306" s="50"/>
      <c r="I306" s="26">
        <f t="shared" si="169"/>
        <v>0</v>
      </c>
      <c r="J306" s="50"/>
      <c r="K306" s="26">
        <f t="shared" si="170"/>
        <v>0</v>
      </c>
      <c r="L306" s="50"/>
      <c r="M306" s="26">
        <f t="shared" si="171"/>
        <v>0</v>
      </c>
      <c r="N306" s="50"/>
      <c r="O306" s="27">
        <f t="shared" si="172"/>
        <v>0</v>
      </c>
      <c r="P306" s="12"/>
    </row>
    <row r="307" spans="1:16" x14ac:dyDescent="0.25">
      <c r="A307" s="44"/>
      <c r="B307" s="54"/>
      <c r="C307" s="45"/>
      <c r="D307" s="60"/>
      <c r="E307" s="26">
        <f t="shared" si="161"/>
        <v>0</v>
      </c>
      <c r="F307" s="48"/>
      <c r="G307" s="26">
        <f t="shared" si="162"/>
        <v>0</v>
      </c>
      <c r="H307" s="50"/>
      <c r="I307" s="26">
        <f t="shared" si="163"/>
        <v>0</v>
      </c>
      <c r="J307" s="50"/>
      <c r="K307" s="26">
        <f t="shared" si="164"/>
        <v>0</v>
      </c>
      <c r="L307" s="50"/>
      <c r="M307" s="26">
        <f t="shared" si="165"/>
        <v>0</v>
      </c>
      <c r="N307" s="50"/>
      <c r="O307" s="27">
        <f t="shared" si="166"/>
        <v>0</v>
      </c>
      <c r="P307" s="12"/>
    </row>
    <row r="308" spans="1:16" x14ac:dyDescent="0.25">
      <c r="A308" s="44"/>
      <c r="B308" s="54"/>
      <c r="C308" s="45"/>
      <c r="D308" s="60"/>
      <c r="E308" s="26">
        <f t="shared" si="161"/>
        <v>0</v>
      </c>
      <c r="F308" s="48"/>
      <c r="G308" s="26">
        <f t="shared" si="162"/>
        <v>0</v>
      </c>
      <c r="H308" s="50"/>
      <c r="I308" s="26">
        <f t="shared" si="163"/>
        <v>0</v>
      </c>
      <c r="J308" s="50"/>
      <c r="K308" s="26">
        <f t="shared" si="164"/>
        <v>0</v>
      </c>
      <c r="L308" s="50"/>
      <c r="M308" s="26">
        <f t="shared" si="165"/>
        <v>0</v>
      </c>
      <c r="N308" s="50"/>
      <c r="O308" s="27">
        <f t="shared" si="166"/>
        <v>0</v>
      </c>
      <c r="P308" s="12"/>
    </row>
    <row r="309" spans="1:16" x14ac:dyDescent="0.25">
      <c r="A309" s="44"/>
      <c r="B309" s="54"/>
      <c r="C309" s="45"/>
      <c r="D309" s="60"/>
      <c r="E309" s="26">
        <f t="shared" si="161"/>
        <v>0</v>
      </c>
      <c r="F309" s="48"/>
      <c r="G309" s="26">
        <f t="shared" si="162"/>
        <v>0</v>
      </c>
      <c r="H309" s="50"/>
      <c r="I309" s="26">
        <f t="shared" si="163"/>
        <v>0</v>
      </c>
      <c r="J309" s="50"/>
      <c r="K309" s="26">
        <f t="shared" si="164"/>
        <v>0</v>
      </c>
      <c r="L309" s="50"/>
      <c r="M309" s="26">
        <f t="shared" si="165"/>
        <v>0</v>
      </c>
      <c r="N309" s="50"/>
      <c r="O309" s="27">
        <f t="shared" si="166"/>
        <v>0</v>
      </c>
      <c r="P309" s="12"/>
    </row>
    <row r="310" spans="1:16" x14ac:dyDescent="0.25">
      <c r="A310" s="46"/>
      <c r="B310" s="55"/>
      <c r="C310" s="47"/>
      <c r="D310" s="61"/>
      <c r="E310" s="28">
        <f t="shared" si="161"/>
        <v>0</v>
      </c>
      <c r="F310" s="49"/>
      <c r="G310" s="28">
        <f t="shared" si="162"/>
        <v>0</v>
      </c>
      <c r="H310" s="51"/>
      <c r="I310" s="28">
        <f t="shared" si="163"/>
        <v>0</v>
      </c>
      <c r="J310" s="51"/>
      <c r="K310" s="28">
        <f t="shared" si="164"/>
        <v>0</v>
      </c>
      <c r="L310" s="51"/>
      <c r="M310" s="28">
        <f t="shared" si="165"/>
        <v>0</v>
      </c>
      <c r="N310" s="51"/>
      <c r="O310" s="29">
        <f t="shared" si="166"/>
        <v>0</v>
      </c>
      <c r="P310" s="12"/>
    </row>
    <row r="311" spans="1:16" x14ac:dyDescent="0.25">
      <c r="A311" s="30"/>
      <c r="B311" s="32"/>
      <c r="C311" s="31"/>
      <c r="D311" s="62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12"/>
    </row>
    <row r="312" spans="1:16" x14ac:dyDescent="0.25">
      <c r="A312" s="13" t="s">
        <v>3</v>
      </c>
      <c r="B312" s="15"/>
      <c r="C312" s="14"/>
      <c r="D312" s="58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7"/>
      <c r="P312" s="12"/>
    </row>
    <row r="313" spans="1:16" x14ac:dyDescent="0.25">
      <c r="A313" s="18" t="s">
        <v>1</v>
      </c>
      <c r="B313" s="15" t="s">
        <v>4</v>
      </c>
      <c r="C313" s="117" t="s">
        <v>6</v>
      </c>
      <c r="D313" s="117"/>
      <c r="E313" s="16" t="s">
        <v>5</v>
      </c>
      <c r="F313" s="16" t="s">
        <v>13</v>
      </c>
      <c r="G313" s="16" t="s">
        <v>5</v>
      </c>
      <c r="H313" s="16" t="s">
        <v>7</v>
      </c>
      <c r="I313" s="16" t="s">
        <v>5</v>
      </c>
      <c r="J313" s="16" t="s">
        <v>8</v>
      </c>
      <c r="K313" s="16" t="s">
        <v>5</v>
      </c>
      <c r="L313" s="16" t="s">
        <v>9</v>
      </c>
      <c r="M313" s="16" t="s">
        <v>5</v>
      </c>
      <c r="N313" s="16" t="s">
        <v>10</v>
      </c>
      <c r="O313" s="17" t="s">
        <v>5</v>
      </c>
      <c r="P313" s="12"/>
    </row>
    <row r="314" spans="1:16" x14ac:dyDescent="0.25">
      <c r="A314" s="19"/>
      <c r="B314" s="21"/>
      <c r="C314" s="20" t="s">
        <v>11</v>
      </c>
      <c r="D314" s="59" t="s">
        <v>12</v>
      </c>
      <c r="E314" s="22">
        <f>LARGE(E315:E322,1)+LARGE(E315:E322,2)+LARGE(E315:E322,3)</f>
        <v>0</v>
      </c>
      <c r="F314" s="23" t="s">
        <v>12</v>
      </c>
      <c r="G314" s="22">
        <f>LARGE(G315:G322,1)+LARGE(G315:G322,2)+LARGE(G315:G322,3)</f>
        <v>0</v>
      </c>
      <c r="H314" s="23" t="s">
        <v>0</v>
      </c>
      <c r="I314" s="22">
        <f>LARGE(I315:I322,1)+LARGE(I315:I322,2)+LARGE(I315:I322,3)</f>
        <v>0</v>
      </c>
      <c r="J314" s="23" t="s">
        <v>0</v>
      </c>
      <c r="K314" s="22">
        <f>LARGE(K315:K322,1)+LARGE(K315:K322,2)+LARGE(K315:K322,3)</f>
        <v>0</v>
      </c>
      <c r="L314" s="23" t="s">
        <v>0</v>
      </c>
      <c r="M314" s="22">
        <f>LARGE(M315:M322,1)+LARGE(M315:M322,2)+LARGE(M315:M322,3)</f>
        <v>0</v>
      </c>
      <c r="N314" s="23" t="s">
        <v>0</v>
      </c>
      <c r="O314" s="24">
        <f>LARGE(O315:O322,1)+LARGE(O315:O322,2)+LARGE(O315:O322,3)</f>
        <v>0</v>
      </c>
      <c r="P314" s="25"/>
    </row>
    <row r="315" spans="1:16" x14ac:dyDescent="0.25">
      <c r="A315" s="44"/>
      <c r="B315" s="54"/>
      <c r="C315" s="45"/>
      <c r="D315" s="60"/>
      <c r="E315" s="26">
        <f>IF(AND((60*C315+D315)&gt;0,(60*C315+D315)&lt;201),INT(0.3179301*POWER(ABS(60*C315+D315-201.77),1.85)+0.5),0)</f>
        <v>0</v>
      </c>
      <c r="F315" s="48"/>
      <c r="G315" s="26">
        <f>IF(AND(F315&gt;0,F315&lt;18),INT(26.81044*POWER(ABS(F315-18.04),1.92)+0.5),0)</f>
        <v>0</v>
      </c>
      <c r="H315" s="50"/>
      <c r="I315" s="26">
        <f>IF(H315&gt;100,INT(9.629087*POWER(ABS(H315-100),1.05)+0.5),0)</f>
        <v>0</v>
      </c>
      <c r="J315" s="50"/>
      <c r="K315" s="26">
        <f>IF(J315&gt;300,INT(5.459439*POWER(ABS(J315-300),0.9)+0.5),0)</f>
        <v>0</v>
      </c>
      <c r="L315" s="50"/>
      <c r="M315" s="26">
        <f>IF(L315&gt;500,INT(3.8712164*POWER(ABS(L315-500),0.8)+0.5),0)</f>
        <v>0</v>
      </c>
      <c r="N315" s="50"/>
      <c r="O315" s="34">
        <f>IF(N315&gt;1230,INT(1.2086984*POWER(ABS(N315-1230),0.8)+0.5),0)</f>
        <v>0</v>
      </c>
      <c r="P315" s="12"/>
    </row>
    <row r="316" spans="1:16" x14ac:dyDescent="0.25">
      <c r="A316" s="44"/>
      <c r="B316" s="54"/>
      <c r="C316" s="45"/>
      <c r="D316" s="60"/>
      <c r="E316" s="26">
        <f t="shared" ref="E316:E322" si="173">IF(AND((60*C316+D316)&gt;0,(60*C316+D316)&lt;201),INT(0.3179301*POWER(ABS(60*C316+D316-201.77),1.85)+0.5),0)</f>
        <v>0</v>
      </c>
      <c r="F316" s="48"/>
      <c r="G316" s="26">
        <f t="shared" ref="G316:G322" si="174">IF(AND(F316&gt;0,F316&lt;18),INT(26.81044*POWER(ABS(F316-18.04),1.92)+0.5),0)</f>
        <v>0</v>
      </c>
      <c r="H316" s="50"/>
      <c r="I316" s="26">
        <f t="shared" ref="I316:I322" si="175">IF(H316&gt;100,INT(9.629087*POWER(ABS(H316-100),1.05)+0.5),0)</f>
        <v>0</v>
      </c>
      <c r="J316" s="50"/>
      <c r="K316" s="26">
        <f t="shared" ref="K316:K322" si="176">IF(J316&gt;300,INT(5.459439*POWER(ABS(J316-300),0.9)+0.5),0)</f>
        <v>0</v>
      </c>
      <c r="L316" s="50"/>
      <c r="M316" s="26">
        <f t="shared" ref="M316:M322" si="177">IF(L316&gt;500,INT(3.8712164*POWER(ABS(L316-500),0.8)+0.5),0)</f>
        <v>0</v>
      </c>
      <c r="N316" s="50"/>
      <c r="O316" s="27">
        <f t="shared" ref="O316:O322" si="178">IF(N316&gt;1230,INT(1.2086984*POWER(ABS(N316-1230),0.8)+0.5),0)</f>
        <v>0</v>
      </c>
      <c r="P316" s="12"/>
    </row>
    <row r="317" spans="1:16" x14ac:dyDescent="0.25">
      <c r="A317" s="44"/>
      <c r="B317" s="54"/>
      <c r="C317" s="45"/>
      <c r="D317" s="60"/>
      <c r="E317" s="26">
        <f t="shared" si="173"/>
        <v>0</v>
      </c>
      <c r="F317" s="48"/>
      <c r="G317" s="26">
        <f t="shared" si="174"/>
        <v>0</v>
      </c>
      <c r="H317" s="50"/>
      <c r="I317" s="26">
        <f t="shared" si="175"/>
        <v>0</v>
      </c>
      <c r="J317" s="50"/>
      <c r="K317" s="26">
        <f t="shared" si="176"/>
        <v>0</v>
      </c>
      <c r="L317" s="50"/>
      <c r="M317" s="26">
        <f t="shared" si="177"/>
        <v>0</v>
      </c>
      <c r="N317" s="50"/>
      <c r="O317" s="27">
        <f t="shared" si="178"/>
        <v>0</v>
      </c>
      <c r="P317" s="12"/>
    </row>
    <row r="318" spans="1:16" x14ac:dyDescent="0.25">
      <c r="A318" s="44"/>
      <c r="B318" s="54"/>
      <c r="C318" s="45"/>
      <c r="D318" s="60"/>
      <c r="E318" s="26">
        <f t="shared" si="173"/>
        <v>0</v>
      </c>
      <c r="F318" s="48"/>
      <c r="G318" s="26">
        <f t="shared" si="174"/>
        <v>0</v>
      </c>
      <c r="H318" s="50"/>
      <c r="I318" s="26">
        <f t="shared" si="175"/>
        <v>0</v>
      </c>
      <c r="J318" s="50"/>
      <c r="K318" s="26">
        <f t="shared" si="176"/>
        <v>0</v>
      </c>
      <c r="L318" s="50"/>
      <c r="M318" s="26">
        <f t="shared" si="177"/>
        <v>0</v>
      </c>
      <c r="N318" s="50"/>
      <c r="O318" s="27">
        <f t="shared" si="178"/>
        <v>0</v>
      </c>
      <c r="P318" s="12"/>
    </row>
    <row r="319" spans="1:16" x14ac:dyDescent="0.25">
      <c r="A319" s="44"/>
      <c r="B319" s="54"/>
      <c r="C319" s="45"/>
      <c r="D319" s="60"/>
      <c r="E319" s="26">
        <f t="shared" si="173"/>
        <v>0</v>
      </c>
      <c r="F319" s="48"/>
      <c r="G319" s="26">
        <f t="shared" si="174"/>
        <v>0</v>
      </c>
      <c r="H319" s="50"/>
      <c r="I319" s="26">
        <f t="shared" si="175"/>
        <v>0</v>
      </c>
      <c r="J319" s="50"/>
      <c r="K319" s="26">
        <f t="shared" si="176"/>
        <v>0</v>
      </c>
      <c r="L319" s="50"/>
      <c r="M319" s="26">
        <f t="shared" si="177"/>
        <v>0</v>
      </c>
      <c r="N319" s="50"/>
      <c r="O319" s="27">
        <f t="shared" si="178"/>
        <v>0</v>
      </c>
      <c r="P319" s="12"/>
    </row>
    <row r="320" spans="1:16" x14ac:dyDescent="0.25">
      <c r="A320" s="44"/>
      <c r="B320" s="54"/>
      <c r="C320" s="45"/>
      <c r="D320" s="60"/>
      <c r="E320" s="26">
        <f t="shared" si="173"/>
        <v>0</v>
      </c>
      <c r="F320" s="48"/>
      <c r="G320" s="26">
        <f t="shared" si="174"/>
        <v>0</v>
      </c>
      <c r="H320" s="50"/>
      <c r="I320" s="26">
        <f t="shared" si="175"/>
        <v>0</v>
      </c>
      <c r="J320" s="50"/>
      <c r="K320" s="26">
        <f t="shared" si="176"/>
        <v>0</v>
      </c>
      <c r="L320" s="50"/>
      <c r="M320" s="26">
        <f t="shared" si="177"/>
        <v>0</v>
      </c>
      <c r="N320" s="50"/>
      <c r="O320" s="27">
        <f t="shared" si="178"/>
        <v>0</v>
      </c>
      <c r="P320" s="12"/>
    </row>
    <row r="321" spans="1:16" x14ac:dyDescent="0.25">
      <c r="A321" s="44"/>
      <c r="B321" s="54"/>
      <c r="C321" s="45"/>
      <c r="D321" s="60"/>
      <c r="E321" s="26">
        <f t="shared" si="173"/>
        <v>0</v>
      </c>
      <c r="F321" s="48"/>
      <c r="G321" s="26">
        <f t="shared" si="174"/>
        <v>0</v>
      </c>
      <c r="H321" s="50"/>
      <c r="I321" s="26">
        <f t="shared" si="175"/>
        <v>0</v>
      </c>
      <c r="J321" s="50"/>
      <c r="K321" s="26">
        <f t="shared" si="176"/>
        <v>0</v>
      </c>
      <c r="L321" s="50"/>
      <c r="M321" s="26">
        <f t="shared" si="177"/>
        <v>0</v>
      </c>
      <c r="N321" s="50"/>
      <c r="O321" s="27">
        <f t="shared" si="178"/>
        <v>0</v>
      </c>
      <c r="P321" s="12"/>
    </row>
    <row r="322" spans="1:16" x14ac:dyDescent="0.25">
      <c r="A322" s="46"/>
      <c r="B322" s="55"/>
      <c r="C322" s="47"/>
      <c r="D322" s="61"/>
      <c r="E322" s="28">
        <f t="shared" si="173"/>
        <v>0</v>
      </c>
      <c r="F322" s="49"/>
      <c r="G322" s="28">
        <f t="shared" si="174"/>
        <v>0</v>
      </c>
      <c r="H322" s="51"/>
      <c r="I322" s="28">
        <f t="shared" si="175"/>
        <v>0</v>
      </c>
      <c r="J322" s="51"/>
      <c r="K322" s="28">
        <f t="shared" si="176"/>
        <v>0</v>
      </c>
      <c r="L322" s="51"/>
      <c r="M322" s="28">
        <f t="shared" si="177"/>
        <v>0</v>
      </c>
      <c r="N322" s="51"/>
      <c r="O322" s="29">
        <f t="shared" si="178"/>
        <v>0</v>
      </c>
      <c r="P322" s="12"/>
    </row>
    <row r="323" spans="1:16" x14ac:dyDescent="0.25">
      <c r="A323" s="30"/>
      <c r="B323" s="32"/>
      <c r="C323" s="31"/>
      <c r="D323" s="62"/>
      <c r="E323" s="33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2"/>
    </row>
    <row r="324" spans="1:16" x14ac:dyDescent="0.25">
      <c r="A324" s="13" t="s">
        <v>15</v>
      </c>
      <c r="B324" s="15"/>
      <c r="C324" s="117" t="s">
        <v>16</v>
      </c>
      <c r="D324" s="117"/>
      <c r="E324" s="35" t="s">
        <v>5</v>
      </c>
      <c r="F324" s="16"/>
      <c r="G324" s="16"/>
      <c r="H324" s="16"/>
      <c r="I324" s="16"/>
      <c r="J324" s="16"/>
      <c r="K324" s="16"/>
      <c r="L324" s="36" t="s">
        <v>17</v>
      </c>
      <c r="M324" s="16"/>
      <c r="N324" s="16"/>
      <c r="O324" s="16"/>
      <c r="P324" s="37">
        <f>P325+P326+E326</f>
        <v>0</v>
      </c>
    </row>
    <row r="325" spans="1:16" x14ac:dyDescent="0.25">
      <c r="A325" s="18"/>
      <c r="B325" s="15"/>
      <c r="C325" s="38" t="s">
        <v>11</v>
      </c>
      <c r="D325" s="63" t="s">
        <v>12</v>
      </c>
      <c r="E325" s="17"/>
      <c r="F325" s="16"/>
      <c r="G325" s="16"/>
      <c r="H325" s="16"/>
      <c r="I325" s="16"/>
      <c r="J325" s="16"/>
      <c r="K325" s="16"/>
      <c r="L325" s="36" t="s">
        <v>18</v>
      </c>
      <c r="M325" s="16"/>
      <c r="N325" s="16"/>
      <c r="O325" s="16"/>
      <c r="P325" s="37">
        <f>E302+G302+I302+K302+M302+O302</f>
        <v>0</v>
      </c>
    </row>
    <row r="326" spans="1:16" ht="13.8" thickBot="1" x14ac:dyDescent="0.3">
      <c r="A326" s="39"/>
      <c r="B326" s="56"/>
      <c r="C326" s="52"/>
      <c r="D326" s="64"/>
      <c r="E326" s="40">
        <f>IF(AND((60*C326+D326)&gt;0,(60*C326+D326)&lt;242),INT(1.620772896*POWER(ABS(60*C326+D326-242.76),1.81)),0)</f>
        <v>0</v>
      </c>
      <c r="F326" s="41"/>
      <c r="G326" s="41"/>
      <c r="H326" s="41"/>
      <c r="I326" s="41"/>
      <c r="J326" s="41"/>
      <c r="K326" s="41"/>
      <c r="L326" s="42" t="s">
        <v>19</v>
      </c>
      <c r="M326" s="41"/>
      <c r="N326" s="41"/>
      <c r="O326" s="41"/>
      <c r="P326" s="43">
        <f>E314+G314+I314+K314+M314+O314</f>
        <v>0</v>
      </c>
    </row>
  </sheetData>
  <mergeCells count="40">
    <mergeCell ref="C313:D313"/>
    <mergeCell ref="C324:D324"/>
    <mergeCell ref="B265:H265"/>
    <mergeCell ref="C268:D268"/>
    <mergeCell ref="C280:D280"/>
    <mergeCell ref="C291:D291"/>
    <mergeCell ref="B298:H298"/>
    <mergeCell ref="C301:D301"/>
    <mergeCell ref="C258:D258"/>
    <mergeCell ref="B166:H166"/>
    <mergeCell ref="C169:D169"/>
    <mergeCell ref="C181:D181"/>
    <mergeCell ref="C192:D192"/>
    <mergeCell ref="B199:H199"/>
    <mergeCell ref="C202:D202"/>
    <mergeCell ref="C214:D214"/>
    <mergeCell ref="C225:D225"/>
    <mergeCell ref="B232:H232"/>
    <mergeCell ref="C235:D235"/>
    <mergeCell ref="C247:D247"/>
    <mergeCell ref="C159:D159"/>
    <mergeCell ref="B67:H67"/>
    <mergeCell ref="C70:D70"/>
    <mergeCell ref="C82:D82"/>
    <mergeCell ref="C93:D93"/>
    <mergeCell ref="B100:H100"/>
    <mergeCell ref="C103:D103"/>
    <mergeCell ref="C115:D115"/>
    <mergeCell ref="C126:D126"/>
    <mergeCell ref="B133:H133"/>
    <mergeCell ref="C136:D136"/>
    <mergeCell ref="C148:D148"/>
    <mergeCell ref="C49:D49"/>
    <mergeCell ref="C60:D60"/>
    <mergeCell ref="C27:D27"/>
    <mergeCell ref="B1:H1"/>
    <mergeCell ref="B34:H34"/>
    <mergeCell ref="C37:D37"/>
    <mergeCell ref="C4:D4"/>
    <mergeCell ref="C16:D16"/>
  </mergeCells>
  <phoneticPr fontId="1" type="noConversion"/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2FD9-4E1F-4F50-9FB7-EC84049CF50C}">
  <dimension ref="A1:AE220"/>
  <sheetViews>
    <sheetView workbookViewId="0">
      <selection activeCell="C221" sqref="C221"/>
    </sheetView>
  </sheetViews>
  <sheetFormatPr defaultRowHeight="16.05" customHeight="1" x14ac:dyDescent="0.25"/>
  <cols>
    <col min="1" max="1" width="5.21875" customWidth="1"/>
    <col min="2" max="2" width="8.5546875" bestFit="1" customWidth="1"/>
    <col min="3" max="3" width="6.88671875" customWidth="1"/>
    <col min="4" max="4" width="4.5546875" customWidth="1"/>
    <col min="5" max="5" width="10.88671875" customWidth="1"/>
    <col min="6" max="6" width="16.21875" customWidth="1"/>
    <col min="8" max="8" width="4.33203125" bestFit="1" customWidth="1"/>
    <col min="9" max="9" width="10.21875" bestFit="1" customWidth="1"/>
    <col min="10" max="10" width="7.5546875" bestFit="1" customWidth="1"/>
    <col min="11" max="14" width="4.77734375" customWidth="1"/>
    <col min="15" max="15" width="5.44140625" customWidth="1"/>
    <col min="16" max="18" width="4.77734375" customWidth="1"/>
    <col min="19" max="19" width="5.21875" customWidth="1"/>
    <col min="20" max="35" width="4.77734375" customWidth="1"/>
  </cols>
  <sheetData>
    <row r="1" spans="1:21" ht="16.05" customHeight="1" x14ac:dyDescent="0.4">
      <c r="A1" s="119" t="s">
        <v>78</v>
      </c>
      <c r="B1" s="119"/>
      <c r="C1" s="119"/>
      <c r="D1" s="119"/>
      <c r="E1" s="119"/>
      <c r="F1" s="119"/>
      <c r="G1" s="73"/>
      <c r="H1" s="73"/>
      <c r="J1" s="74"/>
      <c r="K1" s="74"/>
      <c r="L1" s="73"/>
      <c r="M1" s="74"/>
    </row>
    <row r="2" spans="1:21" ht="16.05" customHeight="1" x14ac:dyDescent="0.4">
      <c r="A2" s="119"/>
      <c r="B2" s="119"/>
      <c r="C2" s="119"/>
      <c r="D2" s="119"/>
      <c r="E2" s="119"/>
      <c r="F2" s="119"/>
      <c r="G2" s="73"/>
      <c r="H2" s="73"/>
      <c r="J2" s="74"/>
      <c r="K2" s="74"/>
      <c r="L2" s="73"/>
      <c r="M2" s="74"/>
      <c r="O2" s="105"/>
      <c r="P2" s="105"/>
      <c r="Q2" s="105"/>
      <c r="R2" s="105"/>
      <c r="S2" s="105"/>
      <c r="T2" s="105"/>
      <c r="U2" s="105"/>
    </row>
    <row r="3" spans="1:21" ht="16.05" customHeight="1" x14ac:dyDescent="0.3">
      <c r="A3" s="120" t="s">
        <v>50</v>
      </c>
      <c r="B3" s="120"/>
      <c r="C3" s="121" t="s">
        <v>51</v>
      </c>
      <c r="D3" s="121"/>
      <c r="E3" s="121"/>
      <c r="F3" s="121"/>
      <c r="G3" s="75"/>
      <c r="H3" s="75"/>
      <c r="I3" s="76"/>
      <c r="J3" s="77"/>
      <c r="K3" s="77"/>
      <c r="L3" s="75"/>
      <c r="M3" s="77"/>
      <c r="O3" s="104"/>
      <c r="P3" s="54"/>
      <c r="Q3" s="105"/>
      <c r="R3" s="105"/>
      <c r="S3" s="104"/>
      <c r="T3" s="54"/>
      <c r="U3" s="105"/>
    </row>
    <row r="4" spans="1:21" ht="16.05" customHeight="1" x14ac:dyDescent="0.3">
      <c r="A4" s="120" t="s">
        <v>52</v>
      </c>
      <c r="B4" s="120"/>
      <c r="C4" s="122">
        <v>43989</v>
      </c>
      <c r="D4" s="122"/>
      <c r="E4" s="122"/>
      <c r="F4" s="122"/>
      <c r="G4" s="75"/>
      <c r="H4" s="75"/>
      <c r="I4" s="76"/>
      <c r="J4" s="77"/>
      <c r="K4" s="77"/>
      <c r="L4" s="75"/>
      <c r="M4" s="77"/>
      <c r="O4" s="104"/>
      <c r="P4" s="54"/>
      <c r="Q4" s="105"/>
      <c r="R4" s="105"/>
      <c r="S4" s="104"/>
      <c r="T4" s="54"/>
      <c r="U4" s="105"/>
    </row>
    <row r="5" spans="1:21" ht="16.05" customHeight="1" x14ac:dyDescent="0.3">
      <c r="A5" s="123" t="s">
        <v>53</v>
      </c>
      <c r="B5" s="123"/>
      <c r="C5" s="123" t="s">
        <v>54</v>
      </c>
      <c r="D5" s="123"/>
      <c r="E5" s="123"/>
      <c r="F5" s="123"/>
      <c r="G5" s="75"/>
      <c r="H5" s="75"/>
      <c r="I5" s="77"/>
      <c r="J5" s="77"/>
      <c r="K5" s="77"/>
      <c r="L5" s="75"/>
      <c r="M5" s="77"/>
      <c r="O5" s="104"/>
      <c r="P5" s="54"/>
      <c r="Q5" s="105"/>
      <c r="R5" s="105"/>
      <c r="S5" s="104"/>
      <c r="T5" s="54"/>
      <c r="U5" s="105"/>
    </row>
    <row r="6" spans="1:21" ht="16.05" customHeight="1" x14ac:dyDescent="0.3">
      <c r="A6" s="77" t="s">
        <v>55</v>
      </c>
      <c r="B6" s="77"/>
      <c r="C6" s="124" t="s">
        <v>56</v>
      </c>
      <c r="D6" s="124"/>
      <c r="E6" s="124"/>
      <c r="F6" s="124"/>
      <c r="G6" s="75"/>
      <c r="H6" s="75"/>
      <c r="I6" s="77"/>
      <c r="J6" s="77"/>
      <c r="K6" s="77"/>
      <c r="L6" s="75"/>
      <c r="M6" s="77"/>
      <c r="O6" s="104"/>
      <c r="P6" s="54"/>
      <c r="Q6" s="105"/>
      <c r="R6" s="105"/>
      <c r="S6" s="104"/>
      <c r="T6" s="54"/>
      <c r="U6" s="105"/>
    </row>
    <row r="7" spans="1:21" ht="16.05" customHeight="1" x14ac:dyDescent="0.3">
      <c r="A7" s="77" t="s">
        <v>57</v>
      </c>
      <c r="B7" s="77"/>
      <c r="C7" s="123" t="s">
        <v>58</v>
      </c>
      <c r="D7" s="123"/>
      <c r="E7" s="123"/>
      <c r="F7" s="123"/>
      <c r="G7" s="75"/>
      <c r="H7" s="75"/>
      <c r="I7" s="77"/>
      <c r="J7" s="77"/>
      <c r="K7" s="77"/>
      <c r="L7" s="75"/>
      <c r="M7" s="77"/>
      <c r="O7" s="104"/>
      <c r="P7" s="54"/>
      <c r="Q7" s="105"/>
      <c r="R7" s="105"/>
      <c r="S7" s="104"/>
      <c r="T7" s="54"/>
      <c r="U7" s="105"/>
    </row>
    <row r="8" spans="1:21" ht="16.05" customHeight="1" x14ac:dyDescent="0.3">
      <c r="A8" s="77" t="s">
        <v>59</v>
      </c>
      <c r="B8" s="77"/>
      <c r="C8" s="123" t="s">
        <v>60</v>
      </c>
      <c r="D8" s="123"/>
      <c r="E8" s="123"/>
      <c r="F8" s="123"/>
      <c r="G8" s="75"/>
      <c r="H8" s="75"/>
      <c r="I8" s="77"/>
      <c r="J8" s="77"/>
      <c r="K8" s="77"/>
      <c r="L8" s="75"/>
      <c r="M8" s="77"/>
      <c r="O8" s="104"/>
      <c r="P8" s="54"/>
      <c r="Q8" s="105"/>
      <c r="R8" s="105"/>
      <c r="S8" s="104"/>
      <c r="T8" s="54"/>
      <c r="U8" s="105"/>
    </row>
    <row r="9" spans="1:21" ht="16.05" customHeight="1" x14ac:dyDescent="0.3">
      <c r="A9" s="77" t="s">
        <v>61</v>
      </c>
      <c r="B9" s="77"/>
      <c r="C9" s="125" t="s">
        <v>79</v>
      </c>
      <c r="D9" s="126"/>
      <c r="E9" s="126"/>
      <c r="F9" s="126"/>
      <c r="G9" s="75"/>
      <c r="H9" s="75"/>
      <c r="I9" s="77"/>
      <c r="J9" s="77"/>
      <c r="K9" s="77"/>
      <c r="L9" s="75"/>
      <c r="M9" s="77"/>
      <c r="O9" s="104"/>
      <c r="P9" s="54"/>
      <c r="Q9" s="105"/>
      <c r="R9" s="105"/>
      <c r="S9" s="104"/>
      <c r="T9" s="54"/>
      <c r="U9" s="105"/>
    </row>
    <row r="10" spans="1:21" ht="16.05" customHeight="1" x14ac:dyDescent="0.3">
      <c r="A10" s="77" t="s">
        <v>62</v>
      </c>
      <c r="B10" s="77"/>
      <c r="C10" s="127" t="s">
        <v>193</v>
      </c>
      <c r="D10" s="127"/>
      <c r="E10" s="127"/>
      <c r="F10" s="127"/>
      <c r="G10" s="127"/>
      <c r="H10" s="127"/>
      <c r="I10" s="127"/>
      <c r="J10" s="77"/>
      <c r="K10" s="77"/>
      <c r="L10" s="75"/>
      <c r="M10" s="77"/>
      <c r="O10" s="104"/>
      <c r="P10" s="54"/>
      <c r="Q10" s="105"/>
      <c r="R10" s="105"/>
      <c r="S10" s="104"/>
      <c r="T10" s="54"/>
      <c r="U10" s="105"/>
    </row>
    <row r="11" spans="1:21" ht="16.05" customHeight="1" x14ac:dyDescent="0.3">
      <c r="A11" s="77" t="s">
        <v>63</v>
      </c>
      <c r="B11" s="77"/>
      <c r="C11" s="128" t="s">
        <v>80</v>
      </c>
      <c r="D11" s="128"/>
      <c r="E11" s="128"/>
      <c r="F11" s="128"/>
      <c r="G11" s="128"/>
      <c r="H11" s="128"/>
      <c r="I11" s="128"/>
      <c r="J11" s="77"/>
      <c r="K11" s="77"/>
      <c r="L11" s="75"/>
      <c r="M11" s="77"/>
      <c r="O11" s="105"/>
      <c r="P11" s="105"/>
      <c r="Q11" s="105"/>
      <c r="R11" s="105"/>
      <c r="S11" s="105"/>
      <c r="T11" s="105"/>
      <c r="U11" s="105"/>
    </row>
    <row r="12" spans="1:21" ht="16.05" customHeight="1" x14ac:dyDescent="0.3">
      <c r="A12" s="123"/>
      <c r="B12" s="123"/>
      <c r="C12" s="77"/>
      <c r="D12" s="123"/>
      <c r="E12" s="123"/>
      <c r="F12" s="123"/>
      <c r="G12" s="123"/>
      <c r="H12" s="123"/>
      <c r="I12" s="123"/>
      <c r="J12" s="77"/>
      <c r="K12" s="77"/>
      <c r="L12" s="75"/>
      <c r="M12" s="77"/>
      <c r="O12" s="104"/>
      <c r="P12" s="54"/>
      <c r="Q12" s="105"/>
      <c r="R12" s="105"/>
      <c r="S12" s="105"/>
      <c r="T12" s="105"/>
      <c r="U12" s="105"/>
    </row>
    <row r="13" spans="1:21" ht="16.05" customHeight="1" x14ac:dyDescent="0.4">
      <c r="A13" s="78" t="s">
        <v>16</v>
      </c>
      <c r="B13" s="77"/>
      <c r="C13" s="77"/>
      <c r="D13" s="77"/>
      <c r="E13" s="77"/>
      <c r="F13" s="77"/>
      <c r="G13" s="75"/>
      <c r="H13" s="75"/>
      <c r="I13" s="77"/>
      <c r="J13" s="85"/>
      <c r="K13" s="77"/>
      <c r="L13" s="75"/>
      <c r="M13" s="77"/>
      <c r="O13" s="104"/>
      <c r="P13" s="54"/>
      <c r="Q13" s="105"/>
      <c r="R13" s="105"/>
      <c r="S13" s="105"/>
      <c r="T13" s="105"/>
      <c r="U13" s="105"/>
    </row>
    <row r="14" spans="1:21" ht="16.05" customHeight="1" x14ac:dyDescent="0.4">
      <c r="A14" s="78"/>
      <c r="B14" s="98"/>
      <c r="C14" s="98"/>
      <c r="D14" s="98"/>
      <c r="E14" s="98"/>
      <c r="F14" s="98"/>
      <c r="G14" s="75"/>
      <c r="H14" s="75"/>
      <c r="I14" s="98"/>
      <c r="J14" s="85"/>
      <c r="K14" s="98"/>
      <c r="L14" s="75"/>
      <c r="M14" s="98"/>
      <c r="O14" s="104"/>
      <c r="P14" s="54"/>
      <c r="Q14" s="105"/>
      <c r="R14" s="105"/>
      <c r="S14" s="105"/>
      <c r="T14" s="105"/>
      <c r="U14" s="105"/>
    </row>
    <row r="15" spans="1:21" ht="16.05" customHeight="1" x14ac:dyDescent="0.3">
      <c r="A15" s="79" t="s">
        <v>64</v>
      </c>
      <c r="B15" s="79" t="s">
        <v>65</v>
      </c>
      <c r="C15" s="79" t="s">
        <v>66</v>
      </c>
      <c r="D15" s="80" t="s">
        <v>67</v>
      </c>
      <c r="E15" s="79" t="s">
        <v>68</v>
      </c>
      <c r="F15" s="79" t="s">
        <v>69</v>
      </c>
      <c r="G15" s="81" t="s">
        <v>4</v>
      </c>
      <c r="H15" s="81" t="s">
        <v>70</v>
      </c>
      <c r="I15" s="79" t="s">
        <v>71</v>
      </c>
      <c r="J15" s="79" t="s">
        <v>16</v>
      </c>
      <c r="K15" s="82" t="s">
        <v>72</v>
      </c>
      <c r="L15" s="81"/>
      <c r="M15" s="77"/>
      <c r="O15" s="104"/>
      <c r="P15" s="54"/>
      <c r="Q15" s="105"/>
      <c r="R15" s="105"/>
      <c r="S15" s="105"/>
      <c r="T15" s="105"/>
      <c r="U15" s="105"/>
    </row>
    <row r="16" spans="1:21" ht="16.05" customHeight="1" x14ac:dyDescent="0.3">
      <c r="A16" s="83" t="s">
        <v>83</v>
      </c>
      <c r="B16" s="83" t="s">
        <v>87</v>
      </c>
      <c r="C16" s="83" t="s">
        <v>104</v>
      </c>
      <c r="D16" s="83"/>
      <c r="E16" s="83" t="s">
        <v>109</v>
      </c>
      <c r="F16" s="83" t="s">
        <v>110</v>
      </c>
      <c r="G16" s="84" t="s">
        <v>115</v>
      </c>
      <c r="H16" s="98"/>
      <c r="I16" s="83" t="s">
        <v>40</v>
      </c>
      <c r="J16" s="107"/>
      <c r="K16" s="86"/>
      <c r="L16" s="83"/>
      <c r="M16" s="79"/>
      <c r="O16" s="104"/>
      <c r="P16" s="54"/>
      <c r="Q16" s="105"/>
      <c r="R16" s="105"/>
      <c r="S16" s="105"/>
      <c r="T16" s="105"/>
      <c r="U16" s="105"/>
    </row>
    <row r="17" spans="1:21" ht="16.05" customHeight="1" x14ac:dyDescent="0.3">
      <c r="A17" s="83"/>
      <c r="B17" s="83"/>
      <c r="C17" s="83"/>
      <c r="D17" s="83"/>
      <c r="E17" s="85" t="s">
        <v>122</v>
      </c>
      <c r="F17" s="85" t="s">
        <v>123</v>
      </c>
      <c r="G17" s="84" t="s">
        <v>115</v>
      </c>
      <c r="H17" s="98"/>
      <c r="I17" s="83" t="s">
        <v>58</v>
      </c>
      <c r="J17" s="108"/>
      <c r="K17" s="86"/>
      <c r="L17" s="83"/>
      <c r="M17" s="83"/>
      <c r="O17" s="104"/>
      <c r="P17" s="54"/>
      <c r="Q17" s="105"/>
      <c r="R17" s="105"/>
      <c r="S17" s="105"/>
      <c r="T17" s="105"/>
      <c r="U17" s="105"/>
    </row>
    <row r="18" spans="1:21" ht="16.05" customHeight="1" x14ac:dyDescent="0.3">
      <c r="A18" s="83"/>
      <c r="B18" s="83"/>
      <c r="C18" s="83"/>
      <c r="D18" s="83"/>
      <c r="E18" t="s">
        <v>131</v>
      </c>
      <c r="F18" s="83" t="s">
        <v>132</v>
      </c>
      <c r="G18" s="84" t="s">
        <v>118</v>
      </c>
      <c r="H18" s="98"/>
      <c r="I18" s="83" t="s">
        <v>58</v>
      </c>
      <c r="J18" s="109"/>
      <c r="K18" s="86"/>
      <c r="L18" s="83"/>
      <c r="M18" s="83"/>
      <c r="O18" s="104"/>
      <c r="P18" s="54"/>
      <c r="Q18" s="105"/>
      <c r="R18" s="105"/>
      <c r="S18" s="105"/>
      <c r="T18" s="105"/>
      <c r="U18" s="105"/>
    </row>
    <row r="19" spans="1:21" ht="16.05" customHeight="1" x14ac:dyDescent="0.3">
      <c r="A19" s="83"/>
      <c r="B19" s="83"/>
      <c r="C19" s="83"/>
      <c r="D19" s="83"/>
      <c r="F19" s="83"/>
      <c r="G19" s="84"/>
      <c r="H19" s="98"/>
      <c r="I19" s="83"/>
      <c r="J19" s="109"/>
      <c r="K19" s="86"/>
      <c r="L19" s="83"/>
      <c r="M19" s="83"/>
      <c r="O19" s="104"/>
      <c r="P19" s="54"/>
      <c r="Q19" s="105"/>
      <c r="R19" s="105"/>
      <c r="S19" s="105"/>
      <c r="T19" s="105"/>
      <c r="U19" s="105"/>
    </row>
    <row r="20" spans="1:21" ht="16.05" customHeight="1" x14ac:dyDescent="0.3">
      <c r="A20" s="83"/>
      <c r="B20" s="83"/>
      <c r="C20" s="83" t="s">
        <v>105</v>
      </c>
      <c r="D20" s="83"/>
      <c r="E20" t="s">
        <v>133</v>
      </c>
      <c r="F20" s="83" t="s">
        <v>134</v>
      </c>
      <c r="G20" s="84" t="s">
        <v>118</v>
      </c>
      <c r="H20" s="98"/>
      <c r="I20" s="83" t="s">
        <v>58</v>
      </c>
      <c r="J20" s="109"/>
      <c r="K20" s="87"/>
      <c r="L20" s="88"/>
      <c r="M20" s="88"/>
      <c r="O20" s="104"/>
      <c r="P20" s="54"/>
      <c r="Q20" s="105"/>
      <c r="R20" s="105"/>
      <c r="S20" s="104"/>
      <c r="T20" s="54"/>
      <c r="U20" s="105"/>
    </row>
    <row r="21" spans="1:21" ht="16.05" customHeight="1" x14ac:dyDescent="0.3">
      <c r="A21" s="83"/>
      <c r="B21" s="83"/>
      <c r="C21" s="83"/>
      <c r="D21" s="83"/>
      <c r="E21" s="83" t="s">
        <v>111</v>
      </c>
      <c r="F21" s="83" t="s">
        <v>112</v>
      </c>
      <c r="G21" s="84" t="s">
        <v>115</v>
      </c>
      <c r="H21" s="98"/>
      <c r="I21" s="83" t="s">
        <v>40</v>
      </c>
      <c r="J21" s="109"/>
      <c r="K21" s="87"/>
      <c r="L21" s="88"/>
      <c r="M21" s="88"/>
      <c r="O21" s="104"/>
      <c r="P21" s="54"/>
      <c r="Q21" s="105"/>
      <c r="R21" s="105"/>
      <c r="S21" s="104"/>
      <c r="T21" s="54"/>
      <c r="U21" s="105"/>
    </row>
    <row r="22" spans="1:21" ht="16.05" customHeight="1" x14ac:dyDescent="0.3">
      <c r="A22" s="83"/>
      <c r="B22" s="83"/>
      <c r="C22" s="83"/>
      <c r="D22" s="83"/>
      <c r="E22" s="83" t="s">
        <v>124</v>
      </c>
      <c r="F22" s="83" t="s">
        <v>125</v>
      </c>
      <c r="G22" s="84" t="s">
        <v>118</v>
      </c>
      <c r="H22" s="99"/>
      <c r="I22" s="83" t="s">
        <v>58</v>
      </c>
      <c r="J22" s="109"/>
      <c r="K22" s="87"/>
      <c r="L22" s="88"/>
      <c r="M22" s="88"/>
      <c r="O22" s="104"/>
      <c r="P22" s="54"/>
      <c r="Q22" s="105"/>
      <c r="R22" s="105"/>
      <c r="S22" s="104"/>
      <c r="T22" s="54"/>
      <c r="U22" s="105"/>
    </row>
    <row r="23" spans="1:21" ht="16.05" customHeight="1" x14ac:dyDescent="0.3">
      <c r="A23" s="83"/>
      <c r="B23" s="83"/>
      <c r="C23" s="83"/>
      <c r="D23" s="83"/>
      <c r="E23" t="s">
        <v>135</v>
      </c>
      <c r="F23" s="83" t="s">
        <v>136</v>
      </c>
      <c r="G23" s="84" t="s">
        <v>118</v>
      </c>
      <c r="H23" s="98"/>
      <c r="I23" s="83" t="s">
        <v>58</v>
      </c>
      <c r="J23" s="109"/>
      <c r="K23" s="86"/>
      <c r="L23" s="83"/>
      <c r="M23" s="88"/>
      <c r="O23" s="104"/>
      <c r="P23" s="54"/>
      <c r="Q23" s="105"/>
      <c r="R23" s="105"/>
      <c r="S23" s="106"/>
      <c r="T23" s="106"/>
      <c r="U23" s="105"/>
    </row>
    <row r="24" spans="1:21" ht="16.05" customHeight="1" x14ac:dyDescent="0.3">
      <c r="A24" s="83"/>
      <c r="B24" s="83"/>
      <c r="C24" s="83"/>
      <c r="D24" s="83"/>
      <c r="F24" s="83"/>
      <c r="G24" s="84"/>
      <c r="H24" s="98"/>
      <c r="I24" s="83"/>
      <c r="J24" s="109"/>
      <c r="K24" s="86"/>
      <c r="L24" s="83"/>
      <c r="M24" s="83"/>
      <c r="O24" s="104"/>
      <c r="P24" s="54"/>
      <c r="Q24" s="105"/>
      <c r="R24" s="105"/>
      <c r="S24" s="104"/>
      <c r="T24" s="54"/>
      <c r="U24" s="105"/>
    </row>
    <row r="25" spans="1:21" ht="16.05" customHeight="1" x14ac:dyDescent="0.3">
      <c r="A25" s="83"/>
      <c r="B25" s="83"/>
      <c r="C25" s="83" t="s">
        <v>106</v>
      </c>
      <c r="D25" s="83"/>
      <c r="E25" t="s">
        <v>137</v>
      </c>
      <c r="F25" s="83" t="s">
        <v>138</v>
      </c>
      <c r="G25" s="84" t="s">
        <v>118</v>
      </c>
      <c r="H25" s="98"/>
      <c r="I25" s="83" t="s">
        <v>58</v>
      </c>
      <c r="J25" s="109"/>
      <c r="K25" s="86"/>
      <c r="L25" s="83"/>
      <c r="M25" s="83"/>
      <c r="O25" s="104"/>
      <c r="P25" s="54"/>
      <c r="Q25" s="105"/>
      <c r="R25" s="105"/>
      <c r="S25" s="104"/>
      <c r="T25" s="54"/>
      <c r="U25" s="105"/>
    </row>
    <row r="26" spans="1:21" ht="16.05" customHeight="1" x14ac:dyDescent="0.3">
      <c r="A26" s="83"/>
      <c r="B26" s="83"/>
      <c r="C26" s="83"/>
      <c r="D26" s="83"/>
      <c r="E26" s="83" t="s">
        <v>126</v>
      </c>
      <c r="F26" s="83" t="s">
        <v>127</v>
      </c>
      <c r="G26" s="84" t="s">
        <v>115</v>
      </c>
      <c r="H26" s="98"/>
      <c r="I26" s="83" t="s">
        <v>58</v>
      </c>
      <c r="J26" s="109"/>
      <c r="K26" s="86"/>
      <c r="L26" s="83"/>
      <c r="M26" s="83"/>
      <c r="O26" s="104"/>
      <c r="P26" s="54"/>
      <c r="Q26" s="105"/>
      <c r="R26" s="105"/>
      <c r="S26" s="104"/>
      <c r="T26" s="54"/>
      <c r="U26" s="105"/>
    </row>
    <row r="27" spans="1:21" ht="16.05" customHeight="1" x14ac:dyDescent="0.3">
      <c r="A27" s="83"/>
      <c r="B27" s="83"/>
      <c r="C27" s="83"/>
      <c r="D27" s="83"/>
      <c r="E27" t="s">
        <v>113</v>
      </c>
      <c r="F27" s="83" t="s">
        <v>114</v>
      </c>
      <c r="G27" s="84" t="s">
        <v>115</v>
      </c>
      <c r="H27" s="98"/>
      <c r="I27" s="83" t="s">
        <v>40</v>
      </c>
      <c r="J27" s="109"/>
      <c r="K27" s="86"/>
      <c r="L27" s="83"/>
      <c r="M27" s="83"/>
      <c r="O27" s="104"/>
      <c r="P27" s="54"/>
      <c r="Q27" s="105"/>
      <c r="R27" s="105"/>
      <c r="S27" s="104"/>
      <c r="T27" s="54"/>
      <c r="U27" s="105"/>
    </row>
    <row r="28" spans="1:21" ht="16.05" customHeight="1" x14ac:dyDescent="0.3">
      <c r="A28" s="83"/>
      <c r="B28" s="83"/>
      <c r="C28" s="83"/>
      <c r="D28" s="83"/>
      <c r="G28" s="83"/>
      <c r="H28" s="98"/>
      <c r="I28" s="83"/>
      <c r="J28" s="110"/>
      <c r="K28" s="89"/>
      <c r="L28" s="83"/>
      <c r="M28" s="83"/>
      <c r="O28" s="104"/>
      <c r="P28" s="54"/>
      <c r="Q28" s="105"/>
      <c r="R28" s="105"/>
      <c r="S28" s="104"/>
      <c r="T28" s="54"/>
      <c r="U28" s="105"/>
    </row>
    <row r="29" spans="1:21" ht="16.05" customHeight="1" x14ac:dyDescent="0.3">
      <c r="A29" s="83"/>
      <c r="B29" s="83"/>
      <c r="C29" s="83" t="s">
        <v>107</v>
      </c>
      <c r="D29" s="83"/>
      <c r="E29" t="s">
        <v>141</v>
      </c>
      <c r="F29" s="83" t="s">
        <v>142</v>
      </c>
      <c r="G29" s="84" t="s">
        <v>118</v>
      </c>
      <c r="H29" s="98"/>
      <c r="I29" s="83" t="s">
        <v>58</v>
      </c>
      <c r="J29" s="109"/>
      <c r="K29" s="86"/>
      <c r="L29" s="85"/>
      <c r="M29" s="83"/>
      <c r="O29" s="105"/>
      <c r="P29" s="105"/>
      <c r="Q29" s="105"/>
      <c r="R29" s="105"/>
      <c r="S29" s="105"/>
      <c r="T29" s="105"/>
      <c r="U29" s="105"/>
    </row>
    <row r="30" spans="1:21" ht="16.05" customHeight="1" x14ac:dyDescent="0.3">
      <c r="A30" s="83"/>
      <c r="B30" s="83"/>
      <c r="C30" s="83"/>
      <c r="D30" s="83"/>
      <c r="E30" s="83" t="s">
        <v>139</v>
      </c>
      <c r="F30" s="83" t="s">
        <v>140</v>
      </c>
      <c r="G30" s="84" t="s">
        <v>118</v>
      </c>
      <c r="H30" s="98"/>
      <c r="I30" s="83" t="s">
        <v>58</v>
      </c>
      <c r="J30" s="109"/>
      <c r="K30" s="86"/>
      <c r="L30" s="83"/>
      <c r="M30" s="85"/>
      <c r="O30" s="105"/>
      <c r="P30" s="105"/>
      <c r="Q30" s="105"/>
      <c r="R30" s="105"/>
      <c r="S30" s="105"/>
      <c r="T30" s="105"/>
      <c r="U30" s="105"/>
    </row>
    <row r="31" spans="1:21" ht="16.05" customHeight="1" x14ac:dyDescent="0.3">
      <c r="A31" s="83"/>
      <c r="B31" s="83"/>
      <c r="C31" s="83"/>
      <c r="D31" s="83"/>
      <c r="E31" t="s">
        <v>128</v>
      </c>
      <c r="F31" s="83" t="s">
        <v>123</v>
      </c>
      <c r="G31" s="84" t="s">
        <v>115</v>
      </c>
      <c r="H31" s="98"/>
      <c r="I31" s="83" t="s">
        <v>58</v>
      </c>
      <c r="J31" s="109"/>
      <c r="K31" s="86"/>
      <c r="L31" s="83"/>
      <c r="M31" s="83"/>
      <c r="O31" s="105"/>
      <c r="P31" s="105"/>
      <c r="Q31" s="105"/>
      <c r="R31" s="105"/>
      <c r="S31" s="105"/>
      <c r="T31" s="105"/>
      <c r="U31" s="105"/>
    </row>
    <row r="32" spans="1:21" ht="16.05" customHeight="1" x14ac:dyDescent="0.3">
      <c r="A32" s="83"/>
      <c r="B32" s="83"/>
      <c r="C32" s="83"/>
      <c r="D32" s="83"/>
      <c r="E32" t="s">
        <v>116</v>
      </c>
      <c r="F32" s="83" t="s">
        <v>117</v>
      </c>
      <c r="G32" s="84" t="s">
        <v>118</v>
      </c>
      <c r="H32" s="98"/>
      <c r="I32" s="83" t="s">
        <v>40</v>
      </c>
      <c r="J32" s="109"/>
      <c r="K32" s="86"/>
      <c r="L32" s="83"/>
      <c r="M32" s="83"/>
      <c r="O32" s="105"/>
      <c r="P32" s="105"/>
      <c r="Q32" s="105"/>
      <c r="R32" s="105"/>
      <c r="S32" s="105"/>
      <c r="T32" s="105"/>
      <c r="U32" s="105"/>
    </row>
    <row r="33" spans="1:21" ht="16.05" customHeight="1" x14ac:dyDescent="0.3">
      <c r="A33" s="83"/>
      <c r="B33" s="83"/>
      <c r="C33" s="83"/>
      <c r="D33" s="83"/>
      <c r="F33" s="83"/>
      <c r="G33" s="84"/>
      <c r="H33" s="99"/>
      <c r="I33" s="83"/>
      <c r="J33" s="109"/>
      <c r="K33" s="86"/>
      <c r="L33" s="83"/>
      <c r="M33" s="83"/>
      <c r="O33" s="105"/>
      <c r="P33" s="105"/>
      <c r="Q33" s="105"/>
      <c r="R33" s="105"/>
      <c r="S33" s="105"/>
      <c r="T33" s="105"/>
      <c r="U33" s="105"/>
    </row>
    <row r="34" spans="1:21" ht="16.05" customHeight="1" x14ac:dyDescent="0.3">
      <c r="A34" s="83"/>
      <c r="B34" s="83"/>
      <c r="C34" s="83" t="s">
        <v>108</v>
      </c>
      <c r="D34" s="83"/>
      <c r="E34" t="s">
        <v>119</v>
      </c>
      <c r="F34" s="83" t="s">
        <v>120</v>
      </c>
      <c r="G34" s="84" t="s">
        <v>121</v>
      </c>
      <c r="H34" s="99"/>
      <c r="I34" s="83" t="s">
        <v>40</v>
      </c>
      <c r="J34" s="109"/>
      <c r="K34" s="86"/>
      <c r="L34" s="83"/>
      <c r="M34" s="83"/>
    </row>
    <row r="35" spans="1:21" ht="16.05" customHeight="1" x14ac:dyDescent="0.3">
      <c r="A35" s="83"/>
      <c r="B35" s="83"/>
      <c r="C35" s="83"/>
      <c r="D35" s="83"/>
      <c r="E35" t="s">
        <v>129</v>
      </c>
      <c r="F35" s="83" t="s">
        <v>130</v>
      </c>
      <c r="G35" s="84" t="s">
        <v>118</v>
      </c>
      <c r="H35" s="99"/>
      <c r="I35" s="83" t="s">
        <v>58</v>
      </c>
      <c r="J35" s="109"/>
      <c r="K35" s="86"/>
      <c r="L35" s="83"/>
      <c r="M35" s="83"/>
    </row>
    <row r="36" spans="1:21" ht="16.05" customHeight="1" x14ac:dyDescent="0.3">
      <c r="A36" s="83"/>
      <c r="B36" s="83"/>
      <c r="C36" s="83"/>
      <c r="D36" s="83"/>
      <c r="E36" t="s">
        <v>143</v>
      </c>
      <c r="F36" s="83" t="s">
        <v>144</v>
      </c>
      <c r="G36" s="84" t="s">
        <v>115</v>
      </c>
      <c r="H36" s="99"/>
      <c r="I36" s="83" t="s">
        <v>58</v>
      </c>
      <c r="J36" s="109"/>
      <c r="K36" s="86"/>
      <c r="L36" s="83"/>
      <c r="M36" s="83"/>
    </row>
    <row r="37" spans="1:21" ht="16.05" customHeight="1" x14ac:dyDescent="0.3">
      <c r="A37" s="83"/>
      <c r="B37" s="83"/>
      <c r="C37" s="83"/>
      <c r="D37" s="83"/>
      <c r="E37" s="83"/>
      <c r="F37" s="83"/>
      <c r="G37" s="84"/>
      <c r="H37" s="98"/>
      <c r="I37" s="83"/>
      <c r="J37" s="85"/>
      <c r="K37" s="86"/>
      <c r="L37" s="83"/>
      <c r="M37" s="83"/>
    </row>
    <row r="38" spans="1:21" ht="16.05" customHeight="1" x14ac:dyDescent="0.3">
      <c r="A38" s="83" t="s">
        <v>82</v>
      </c>
      <c r="B38" s="83" t="s">
        <v>87</v>
      </c>
      <c r="C38" s="83" t="s">
        <v>104</v>
      </c>
      <c r="D38" s="83"/>
      <c r="E38" s="83" t="s">
        <v>145</v>
      </c>
      <c r="F38" s="83" t="s">
        <v>146</v>
      </c>
      <c r="G38" s="84" t="s">
        <v>115</v>
      </c>
      <c r="H38" s="98"/>
      <c r="I38" s="83" t="s">
        <v>40</v>
      </c>
      <c r="J38" s="109"/>
      <c r="K38" s="86"/>
      <c r="L38" s="83"/>
      <c r="M38" s="83"/>
    </row>
    <row r="39" spans="1:21" ht="16.05" customHeight="1" x14ac:dyDescent="0.3">
      <c r="A39" s="83"/>
      <c r="B39" s="83"/>
      <c r="C39" s="83"/>
      <c r="D39" s="83"/>
      <c r="E39" s="83" t="s">
        <v>155</v>
      </c>
      <c r="F39" s="83" t="s">
        <v>156</v>
      </c>
      <c r="G39" s="84" t="s">
        <v>115</v>
      </c>
      <c r="H39" s="98"/>
      <c r="I39" s="83" t="s">
        <v>58</v>
      </c>
      <c r="J39" s="109"/>
      <c r="K39" s="86"/>
      <c r="L39" s="83"/>
      <c r="M39" s="83"/>
    </row>
    <row r="40" spans="1:21" ht="16.05" customHeight="1" x14ac:dyDescent="0.3">
      <c r="A40" s="83"/>
      <c r="B40" s="83"/>
      <c r="C40" s="83"/>
      <c r="D40" s="83"/>
      <c r="E40" s="83" t="s">
        <v>151</v>
      </c>
      <c r="F40" s="83" t="s">
        <v>152</v>
      </c>
      <c r="G40" s="84" t="s">
        <v>115</v>
      </c>
      <c r="H40" s="98"/>
      <c r="I40" s="83" t="s">
        <v>40</v>
      </c>
      <c r="J40" s="109"/>
      <c r="K40" s="86"/>
      <c r="L40" s="83"/>
      <c r="M40" s="83"/>
    </row>
    <row r="41" spans="1:21" ht="16.05" customHeight="1" x14ac:dyDescent="0.3">
      <c r="A41" s="83"/>
      <c r="B41" s="83"/>
      <c r="C41" s="83"/>
      <c r="D41" s="83"/>
      <c r="E41" s="83"/>
      <c r="F41" s="83"/>
      <c r="G41" s="84"/>
      <c r="H41" s="98"/>
      <c r="I41" s="83"/>
      <c r="J41" s="109"/>
      <c r="K41" s="86"/>
      <c r="L41" s="83"/>
      <c r="M41" s="83"/>
    </row>
    <row r="42" spans="1:21" ht="16.05" customHeight="1" x14ac:dyDescent="0.3">
      <c r="A42" s="83"/>
      <c r="B42" s="83"/>
      <c r="C42" s="83" t="s">
        <v>105</v>
      </c>
      <c r="D42" s="83"/>
      <c r="E42" s="83" t="s">
        <v>159</v>
      </c>
      <c r="F42" s="83" t="s">
        <v>160</v>
      </c>
      <c r="G42" s="84" t="s">
        <v>115</v>
      </c>
      <c r="H42" s="98"/>
      <c r="I42" s="83" t="s">
        <v>58</v>
      </c>
      <c r="J42" s="109"/>
      <c r="K42" s="86"/>
      <c r="L42" s="83"/>
      <c r="M42" s="83"/>
    </row>
    <row r="43" spans="1:21" ht="16.05" customHeight="1" x14ac:dyDescent="0.3">
      <c r="A43" s="83"/>
      <c r="B43" s="83"/>
      <c r="C43" s="83"/>
      <c r="D43" s="83"/>
      <c r="E43" t="s">
        <v>147</v>
      </c>
      <c r="F43" s="83" t="s">
        <v>148</v>
      </c>
      <c r="G43" s="84" t="s">
        <v>118</v>
      </c>
      <c r="H43" s="98"/>
      <c r="I43" s="83" t="s">
        <v>40</v>
      </c>
      <c r="J43" s="109"/>
      <c r="K43" s="85"/>
      <c r="L43" s="83"/>
      <c r="M43" s="83"/>
    </row>
    <row r="44" spans="1:21" ht="16.05" customHeight="1" x14ac:dyDescent="0.3">
      <c r="A44" s="83"/>
      <c r="B44" s="83"/>
      <c r="C44" s="83"/>
      <c r="D44" s="83"/>
      <c r="E44" s="83" t="s">
        <v>161</v>
      </c>
      <c r="F44" s="83" t="s">
        <v>162</v>
      </c>
      <c r="G44" s="84" t="s">
        <v>115</v>
      </c>
      <c r="H44" s="98"/>
      <c r="I44" s="83" t="s">
        <v>58</v>
      </c>
      <c r="J44" s="109"/>
      <c r="K44" s="85"/>
      <c r="L44" s="83"/>
      <c r="M44" s="83"/>
    </row>
    <row r="45" spans="1:21" ht="16.05" customHeight="1" x14ac:dyDescent="0.3">
      <c r="A45" s="83"/>
      <c r="B45" s="83"/>
      <c r="C45" s="83"/>
      <c r="D45" s="83"/>
      <c r="F45" s="83"/>
      <c r="G45" s="84"/>
      <c r="H45" s="98"/>
      <c r="I45" s="83"/>
      <c r="J45" s="109"/>
      <c r="K45" s="85"/>
      <c r="L45" s="83"/>
      <c r="M45" s="83"/>
    </row>
    <row r="46" spans="1:21" ht="16.05" customHeight="1" x14ac:dyDescent="0.3">
      <c r="A46" s="83"/>
      <c r="B46" s="83"/>
      <c r="C46" s="83" t="s">
        <v>106</v>
      </c>
      <c r="D46" s="83"/>
      <c r="E46" t="s">
        <v>153</v>
      </c>
      <c r="F46" s="83" t="s">
        <v>154</v>
      </c>
      <c r="G46" s="84" t="s">
        <v>121</v>
      </c>
      <c r="H46" s="98"/>
      <c r="I46" s="83" t="s">
        <v>40</v>
      </c>
      <c r="J46" s="109"/>
      <c r="K46" s="85"/>
      <c r="L46" s="83"/>
      <c r="M46" s="83"/>
    </row>
    <row r="47" spans="1:21" ht="16.05" customHeight="1" x14ac:dyDescent="0.3">
      <c r="A47" s="83"/>
      <c r="B47" s="83"/>
      <c r="C47" s="83"/>
      <c r="D47" s="83"/>
      <c r="E47" t="s">
        <v>157</v>
      </c>
      <c r="F47" s="83" t="s">
        <v>158</v>
      </c>
      <c r="G47" s="84" t="s">
        <v>115</v>
      </c>
      <c r="H47" s="98"/>
      <c r="I47" s="83" t="s">
        <v>58</v>
      </c>
      <c r="J47" s="109"/>
      <c r="K47" s="85"/>
      <c r="L47" s="83"/>
      <c r="M47" s="83"/>
    </row>
    <row r="48" spans="1:21" ht="16.05" customHeight="1" x14ac:dyDescent="0.3">
      <c r="A48" s="83"/>
      <c r="B48" s="83"/>
      <c r="C48" s="83"/>
      <c r="D48" s="83"/>
      <c r="E48" t="s">
        <v>149</v>
      </c>
      <c r="F48" s="83" t="s">
        <v>150</v>
      </c>
      <c r="G48" s="84" t="s">
        <v>118</v>
      </c>
      <c r="H48" s="98"/>
      <c r="I48" s="83" t="s">
        <v>40</v>
      </c>
      <c r="J48" s="109"/>
      <c r="K48" s="85"/>
      <c r="L48" s="83"/>
      <c r="M48" s="83"/>
    </row>
    <row r="49" spans="1:13" ht="16.05" customHeight="1" x14ac:dyDescent="0.3">
      <c r="A49" s="77"/>
      <c r="B49" s="77"/>
      <c r="C49" s="77"/>
      <c r="D49" s="77"/>
      <c r="E49" s="77"/>
      <c r="F49" s="77"/>
      <c r="G49" s="75"/>
      <c r="H49" s="75"/>
      <c r="I49" s="77"/>
      <c r="J49" s="77"/>
      <c r="K49" s="77"/>
      <c r="L49" s="75"/>
      <c r="M49" s="83"/>
    </row>
    <row r="50" spans="1:13" ht="16.05" customHeight="1" x14ac:dyDescent="0.3">
      <c r="A50" s="79" t="s">
        <v>64</v>
      </c>
      <c r="B50" s="79" t="s">
        <v>65</v>
      </c>
      <c r="C50" s="79" t="s">
        <v>66</v>
      </c>
      <c r="D50" s="80" t="s">
        <v>67</v>
      </c>
      <c r="E50" s="79" t="s">
        <v>68</v>
      </c>
      <c r="F50" s="79" t="s">
        <v>69</v>
      </c>
      <c r="G50" s="81" t="s">
        <v>4</v>
      </c>
      <c r="H50" s="81" t="s">
        <v>70</v>
      </c>
      <c r="I50" s="79" t="s">
        <v>71</v>
      </c>
      <c r="J50" s="79" t="s">
        <v>16</v>
      </c>
      <c r="K50" s="82" t="s">
        <v>72</v>
      </c>
      <c r="L50" s="81"/>
      <c r="M50" s="83"/>
    </row>
    <row r="51" spans="1:13" ht="16.05" customHeight="1" x14ac:dyDescent="0.3">
      <c r="A51" s="83" t="s">
        <v>82</v>
      </c>
      <c r="B51" s="83" t="s">
        <v>81</v>
      </c>
      <c r="C51" s="83" t="s">
        <v>73</v>
      </c>
      <c r="D51" s="83"/>
      <c r="E51" s="83" t="s">
        <v>163</v>
      </c>
      <c r="F51" s="83" t="s">
        <v>164</v>
      </c>
      <c r="G51" s="84" t="s">
        <v>115</v>
      </c>
      <c r="H51" s="77"/>
      <c r="I51" s="83" t="s">
        <v>58</v>
      </c>
      <c r="J51" s="107"/>
      <c r="K51" s="86"/>
      <c r="L51" s="83"/>
      <c r="M51" s="82"/>
    </row>
    <row r="52" spans="1:13" ht="16.05" customHeight="1" x14ac:dyDescent="0.3">
      <c r="A52" s="83"/>
      <c r="B52" s="83"/>
      <c r="C52" s="83"/>
      <c r="D52" s="83"/>
      <c r="E52" s="85" t="s">
        <v>166</v>
      </c>
      <c r="F52" s="85" t="s">
        <v>167</v>
      </c>
      <c r="G52" s="84" t="s">
        <v>115</v>
      </c>
      <c r="H52" s="77"/>
      <c r="I52" s="83" t="s">
        <v>58</v>
      </c>
      <c r="J52" s="108"/>
      <c r="K52" s="86"/>
      <c r="L52" s="83"/>
      <c r="M52" s="94"/>
    </row>
    <row r="53" spans="1:13" ht="16.05" customHeight="1" x14ac:dyDescent="0.3">
      <c r="A53" s="83"/>
      <c r="B53" s="83"/>
      <c r="C53" s="83"/>
      <c r="D53" s="83"/>
      <c r="E53" t="s">
        <v>165</v>
      </c>
      <c r="F53" s="83" t="s">
        <v>130</v>
      </c>
      <c r="G53" s="84" t="s">
        <v>118</v>
      </c>
      <c r="H53" s="77"/>
      <c r="I53" s="83" t="s">
        <v>58</v>
      </c>
      <c r="J53" s="109"/>
      <c r="K53" s="86"/>
      <c r="L53" s="83"/>
      <c r="M53" s="94"/>
    </row>
    <row r="54" spans="1:13" ht="16.05" customHeight="1" x14ac:dyDescent="0.3">
      <c r="A54" s="83"/>
      <c r="B54" s="83"/>
      <c r="C54" s="83"/>
      <c r="D54" s="83"/>
      <c r="E54" s="83" t="s">
        <v>147</v>
      </c>
      <c r="F54" s="83" t="s">
        <v>146</v>
      </c>
      <c r="G54" s="84" t="s">
        <v>115</v>
      </c>
      <c r="H54" s="77"/>
      <c r="I54" s="83" t="s">
        <v>40</v>
      </c>
      <c r="J54" s="109"/>
      <c r="K54" s="86"/>
      <c r="L54" s="83"/>
      <c r="M54" s="94"/>
    </row>
    <row r="55" spans="1:13" ht="16.05" customHeight="1" x14ac:dyDescent="0.3">
      <c r="A55" s="83"/>
      <c r="B55" s="83"/>
      <c r="C55" s="83"/>
      <c r="D55" s="83"/>
      <c r="E55" t="s">
        <v>151</v>
      </c>
      <c r="F55" s="83" t="s">
        <v>152</v>
      </c>
      <c r="G55" s="84" t="s">
        <v>115</v>
      </c>
      <c r="H55" s="77"/>
      <c r="I55" s="83" t="s">
        <v>40</v>
      </c>
      <c r="J55" s="109"/>
      <c r="K55" s="87"/>
      <c r="L55" s="88"/>
      <c r="M55" s="94"/>
    </row>
    <row r="56" spans="1:13" ht="16.05" customHeight="1" x14ac:dyDescent="0.3">
      <c r="A56" s="83"/>
      <c r="B56" s="83"/>
      <c r="C56" s="83"/>
      <c r="D56" s="83"/>
      <c r="E56" t="s">
        <v>145</v>
      </c>
      <c r="F56" s="83" t="s">
        <v>148</v>
      </c>
      <c r="G56" s="84" t="s">
        <v>118</v>
      </c>
      <c r="H56" s="77"/>
      <c r="I56" s="83" t="s">
        <v>58</v>
      </c>
      <c r="J56" s="109"/>
      <c r="K56" s="87"/>
      <c r="L56" s="88"/>
      <c r="M56" s="94"/>
    </row>
    <row r="57" spans="1:13" ht="16.05" customHeight="1" x14ac:dyDescent="0.3">
      <c r="A57" s="83"/>
      <c r="B57" s="83"/>
      <c r="C57" s="83"/>
      <c r="D57" s="83"/>
      <c r="J57" s="110"/>
      <c r="K57" s="87"/>
      <c r="L57" s="88"/>
      <c r="M57" s="94"/>
    </row>
    <row r="58" spans="1:13" ht="16.05" customHeight="1" x14ac:dyDescent="0.3">
      <c r="A58" s="83" t="s">
        <v>82</v>
      </c>
      <c r="B58" s="83" t="s">
        <v>81</v>
      </c>
      <c r="C58" s="83" t="s">
        <v>74</v>
      </c>
      <c r="D58" s="83"/>
      <c r="E58" t="s">
        <v>170</v>
      </c>
      <c r="F58" s="83" t="s">
        <v>160</v>
      </c>
      <c r="G58" s="84" t="s">
        <v>115</v>
      </c>
      <c r="H58" s="77"/>
      <c r="I58" s="83" t="s">
        <v>58</v>
      </c>
      <c r="J58" s="109"/>
      <c r="K58" s="87"/>
      <c r="L58" s="88"/>
      <c r="M58" s="94"/>
    </row>
    <row r="59" spans="1:13" ht="16.05" customHeight="1" x14ac:dyDescent="0.3">
      <c r="A59" s="83"/>
      <c r="B59" s="83"/>
      <c r="C59" s="83"/>
      <c r="D59" s="83"/>
      <c r="E59" t="s">
        <v>147</v>
      </c>
      <c r="F59" s="83" t="s">
        <v>148</v>
      </c>
      <c r="G59" s="84" t="s">
        <v>118</v>
      </c>
      <c r="H59" s="77"/>
      <c r="I59" s="83" t="s">
        <v>40</v>
      </c>
      <c r="J59" s="109"/>
      <c r="K59" s="86"/>
      <c r="L59" s="83"/>
      <c r="M59" s="94"/>
    </row>
    <row r="60" spans="1:13" ht="16.05" customHeight="1" x14ac:dyDescent="0.3">
      <c r="A60" s="83"/>
      <c r="B60" s="83"/>
      <c r="C60" s="83"/>
      <c r="D60" s="83"/>
      <c r="E60" t="s">
        <v>171</v>
      </c>
      <c r="F60" s="83" t="s">
        <v>172</v>
      </c>
      <c r="G60" s="84" t="s">
        <v>118</v>
      </c>
      <c r="H60" s="77"/>
      <c r="I60" s="83" t="s">
        <v>40</v>
      </c>
      <c r="J60" s="109"/>
      <c r="K60" s="86"/>
      <c r="L60" s="83"/>
      <c r="M60" s="94"/>
    </row>
    <row r="61" spans="1:13" ht="16.05" customHeight="1" x14ac:dyDescent="0.3">
      <c r="A61" s="83"/>
      <c r="B61" s="83"/>
      <c r="C61" s="83"/>
      <c r="D61" s="83"/>
      <c r="E61" s="83" t="s">
        <v>199</v>
      </c>
      <c r="F61" s="83" t="s">
        <v>200</v>
      </c>
      <c r="G61" s="84" t="s">
        <v>115</v>
      </c>
      <c r="H61" s="99"/>
      <c r="I61" s="83" t="s">
        <v>40</v>
      </c>
      <c r="J61" s="109"/>
      <c r="K61" s="86"/>
      <c r="L61" s="83"/>
      <c r="M61" s="100"/>
    </row>
    <row r="62" spans="1:13" ht="16.05" customHeight="1" x14ac:dyDescent="0.3">
      <c r="A62" s="83"/>
      <c r="B62" s="83"/>
      <c r="C62" s="83"/>
      <c r="D62" s="83"/>
      <c r="E62" t="s">
        <v>168</v>
      </c>
      <c r="F62" s="83" t="s">
        <v>169</v>
      </c>
      <c r="G62" s="84" t="s">
        <v>115</v>
      </c>
      <c r="H62" s="77"/>
      <c r="I62" s="83" t="s">
        <v>58</v>
      </c>
      <c r="J62" s="109"/>
      <c r="K62" s="86"/>
      <c r="L62" s="83"/>
      <c r="M62" s="94"/>
    </row>
    <row r="63" spans="1:13" ht="16.05" customHeight="1" x14ac:dyDescent="0.3">
      <c r="A63" s="83"/>
      <c r="B63" s="83"/>
      <c r="C63" s="83"/>
      <c r="D63" s="83"/>
      <c r="E63" t="s">
        <v>173</v>
      </c>
      <c r="F63" s="83" t="s">
        <v>174</v>
      </c>
      <c r="G63" s="84" t="s">
        <v>118</v>
      </c>
      <c r="H63" s="77"/>
      <c r="I63" s="83" t="s">
        <v>40</v>
      </c>
      <c r="J63" s="109"/>
      <c r="K63" s="86"/>
      <c r="L63" s="83"/>
      <c r="M63" s="94"/>
    </row>
    <row r="64" spans="1:13" ht="16.05" customHeight="1" x14ac:dyDescent="0.3">
      <c r="A64" s="83"/>
      <c r="B64" s="83"/>
      <c r="C64" s="83"/>
      <c r="D64" s="83"/>
      <c r="E64" t="s">
        <v>175</v>
      </c>
      <c r="F64" s="83" t="s">
        <v>154</v>
      </c>
      <c r="G64" s="84" t="s">
        <v>121</v>
      </c>
      <c r="H64" s="77"/>
      <c r="I64" s="83" t="s">
        <v>40</v>
      </c>
      <c r="J64" s="109"/>
      <c r="K64" s="86"/>
      <c r="L64" s="83"/>
      <c r="M64" s="83"/>
    </row>
    <row r="65" spans="1:13" ht="16.05" customHeight="1" x14ac:dyDescent="0.3">
      <c r="A65" s="83"/>
      <c r="B65" s="83"/>
      <c r="C65" s="83"/>
      <c r="D65" s="83"/>
      <c r="G65" s="83"/>
      <c r="H65" s="77"/>
      <c r="I65" s="83"/>
      <c r="J65" s="110"/>
      <c r="K65" s="89"/>
      <c r="L65" s="83"/>
      <c r="M65" s="94"/>
    </row>
    <row r="66" spans="1:13" ht="16.05" customHeight="1" x14ac:dyDescent="0.3">
      <c r="A66" s="83" t="s">
        <v>83</v>
      </c>
      <c r="B66" s="83" t="s">
        <v>81</v>
      </c>
      <c r="C66" s="83" t="s">
        <v>73</v>
      </c>
      <c r="D66" s="83"/>
      <c r="E66" s="83" t="s">
        <v>109</v>
      </c>
      <c r="F66" s="83" t="s">
        <v>176</v>
      </c>
      <c r="G66" s="84" t="s">
        <v>115</v>
      </c>
      <c r="H66" s="77"/>
      <c r="I66" s="83" t="s">
        <v>40</v>
      </c>
      <c r="J66" s="109"/>
      <c r="K66" s="86"/>
      <c r="L66" s="83"/>
      <c r="M66" s="94"/>
    </row>
    <row r="67" spans="1:13" ht="16.05" customHeight="1" x14ac:dyDescent="0.3">
      <c r="A67" s="83"/>
      <c r="B67" s="83"/>
      <c r="C67" s="83"/>
      <c r="D67" s="83"/>
      <c r="E67" s="83" t="s">
        <v>111</v>
      </c>
      <c r="F67" s="83" t="s">
        <v>112</v>
      </c>
      <c r="G67" s="84" t="s">
        <v>115</v>
      </c>
      <c r="H67" s="77"/>
      <c r="I67" s="83" t="s">
        <v>40</v>
      </c>
      <c r="J67" s="109"/>
      <c r="K67" s="86"/>
      <c r="L67" s="85"/>
      <c r="M67" s="94"/>
    </row>
    <row r="68" spans="1:13" ht="16.05" customHeight="1" x14ac:dyDescent="0.3">
      <c r="A68" s="83"/>
      <c r="B68" s="83"/>
      <c r="C68" s="83"/>
      <c r="D68" s="83"/>
      <c r="E68" s="83" t="s">
        <v>185</v>
      </c>
      <c r="F68" s="83" t="s">
        <v>186</v>
      </c>
      <c r="G68" s="84" t="s">
        <v>118</v>
      </c>
      <c r="H68" s="77"/>
      <c r="I68" s="83" t="s">
        <v>58</v>
      </c>
      <c r="J68" s="109"/>
      <c r="K68" s="86"/>
      <c r="L68" s="83"/>
      <c r="M68" s="94"/>
    </row>
    <row r="69" spans="1:13" ht="16.05" customHeight="1" x14ac:dyDescent="0.3">
      <c r="A69" s="83"/>
      <c r="B69" s="83"/>
      <c r="C69" s="83"/>
      <c r="D69" s="83"/>
      <c r="E69" s="85" t="s">
        <v>187</v>
      </c>
      <c r="F69" s="85" t="s">
        <v>188</v>
      </c>
      <c r="G69" s="84" t="s">
        <v>115</v>
      </c>
      <c r="H69" s="98"/>
      <c r="I69" s="83" t="s">
        <v>58</v>
      </c>
      <c r="J69" s="109"/>
      <c r="K69" s="86"/>
      <c r="L69" s="83"/>
      <c r="M69" s="94"/>
    </row>
    <row r="70" spans="1:13" ht="16.05" customHeight="1" x14ac:dyDescent="0.3">
      <c r="A70" s="83"/>
      <c r="B70" s="83"/>
      <c r="C70" s="83"/>
      <c r="D70" s="83"/>
      <c r="E70" t="s">
        <v>124</v>
      </c>
      <c r="F70" s="83" t="s">
        <v>125</v>
      </c>
      <c r="G70" s="84" t="s">
        <v>118</v>
      </c>
      <c r="H70" s="77"/>
      <c r="I70" s="83" t="s">
        <v>58</v>
      </c>
      <c r="J70" s="109"/>
      <c r="K70" s="86"/>
      <c r="L70" s="83"/>
      <c r="M70" s="94"/>
    </row>
    <row r="71" spans="1:13" ht="16.05" customHeight="1" x14ac:dyDescent="0.3">
      <c r="A71" s="83"/>
      <c r="B71" s="83"/>
      <c r="C71" s="83"/>
      <c r="D71" s="83"/>
      <c r="E71" s="83" t="s">
        <v>141</v>
      </c>
      <c r="F71" s="83" t="s">
        <v>130</v>
      </c>
      <c r="G71" s="84" t="s">
        <v>118</v>
      </c>
      <c r="H71" s="77"/>
      <c r="I71" s="83" t="s">
        <v>58</v>
      </c>
      <c r="J71" s="109"/>
      <c r="K71" s="86"/>
      <c r="L71" s="83"/>
      <c r="M71" s="94"/>
    </row>
    <row r="72" spans="1:13" ht="16.05" customHeight="1" x14ac:dyDescent="0.3">
      <c r="A72" s="83"/>
      <c r="B72" s="83"/>
      <c r="C72" s="83"/>
      <c r="D72" s="83"/>
      <c r="J72" s="109"/>
      <c r="K72" s="86"/>
      <c r="L72" s="83"/>
      <c r="M72" s="94"/>
    </row>
    <row r="73" spans="1:13" ht="16.05" customHeight="1" x14ac:dyDescent="0.3">
      <c r="A73" s="83" t="s">
        <v>83</v>
      </c>
      <c r="B73" s="83" t="s">
        <v>81</v>
      </c>
      <c r="C73" s="83" t="s">
        <v>74</v>
      </c>
      <c r="D73" s="83"/>
      <c r="E73" t="s">
        <v>131</v>
      </c>
      <c r="F73" s="83" t="s">
        <v>132</v>
      </c>
      <c r="G73" s="84" t="s">
        <v>118</v>
      </c>
      <c r="H73" s="77"/>
      <c r="I73" s="83" t="s">
        <v>58</v>
      </c>
      <c r="J73" s="109"/>
      <c r="K73" s="86"/>
      <c r="L73" s="83"/>
      <c r="M73" s="94"/>
    </row>
    <row r="74" spans="1:13" ht="16.05" customHeight="1" x14ac:dyDescent="0.3">
      <c r="A74" s="83"/>
      <c r="B74" s="83"/>
      <c r="C74" s="83"/>
      <c r="D74" s="83"/>
      <c r="E74" s="83" t="s">
        <v>178</v>
      </c>
      <c r="F74" s="83" t="s">
        <v>179</v>
      </c>
      <c r="G74" s="84" t="s">
        <v>115</v>
      </c>
      <c r="H74" s="77"/>
      <c r="I74" s="83" t="s">
        <v>40</v>
      </c>
      <c r="J74" s="109"/>
      <c r="K74" s="86"/>
      <c r="L74" s="83"/>
      <c r="M74" s="94"/>
    </row>
    <row r="75" spans="1:13" ht="16.05" customHeight="1" x14ac:dyDescent="0.3">
      <c r="A75" s="83"/>
      <c r="B75" s="83"/>
      <c r="C75" s="83"/>
      <c r="D75" s="83"/>
      <c r="E75" t="s">
        <v>133</v>
      </c>
      <c r="F75" s="83" t="s">
        <v>134</v>
      </c>
      <c r="G75" s="84" t="s">
        <v>118</v>
      </c>
      <c r="H75" s="77"/>
      <c r="I75" s="83" t="s">
        <v>58</v>
      </c>
      <c r="J75" s="109"/>
      <c r="K75" s="86"/>
      <c r="L75" s="83"/>
      <c r="M75" s="94"/>
    </row>
    <row r="76" spans="1:13" ht="16.05" customHeight="1" x14ac:dyDescent="0.3">
      <c r="A76" s="83"/>
      <c r="B76" s="83"/>
      <c r="C76" s="83"/>
      <c r="D76" s="83"/>
      <c r="E76" s="85" t="s">
        <v>135</v>
      </c>
      <c r="F76" s="85" t="s">
        <v>136</v>
      </c>
      <c r="G76" s="84" t="s">
        <v>118</v>
      </c>
      <c r="H76" s="77"/>
      <c r="I76" s="83" t="s">
        <v>58</v>
      </c>
      <c r="J76" s="109"/>
      <c r="K76" s="86"/>
      <c r="L76" s="83"/>
      <c r="M76" s="94"/>
    </row>
    <row r="77" spans="1:13" ht="16.05" customHeight="1" x14ac:dyDescent="0.3">
      <c r="A77" s="83"/>
      <c r="B77" s="83"/>
      <c r="C77" s="83"/>
      <c r="D77" s="83"/>
      <c r="E77" t="s">
        <v>192</v>
      </c>
      <c r="F77" s="83" t="s">
        <v>138</v>
      </c>
      <c r="G77" s="84" t="s">
        <v>118</v>
      </c>
      <c r="H77" s="98"/>
      <c r="I77" s="83" t="s">
        <v>58</v>
      </c>
      <c r="J77" s="109"/>
      <c r="K77" s="86"/>
      <c r="L77" s="83"/>
      <c r="M77" s="94"/>
    </row>
    <row r="78" spans="1:13" ht="16.05" customHeight="1" x14ac:dyDescent="0.3">
      <c r="A78" s="83"/>
      <c r="B78" s="83"/>
      <c r="C78" s="83"/>
      <c r="D78" s="83"/>
      <c r="E78" s="83" t="s">
        <v>183</v>
      </c>
      <c r="F78" s="83" t="s">
        <v>120</v>
      </c>
      <c r="G78" s="84" t="s">
        <v>121</v>
      </c>
      <c r="H78" s="77"/>
      <c r="I78" s="83" t="s">
        <v>40</v>
      </c>
      <c r="J78" s="109"/>
      <c r="K78" s="85"/>
      <c r="L78" s="83"/>
      <c r="M78" s="94"/>
    </row>
    <row r="79" spans="1:13" ht="16.05" customHeight="1" x14ac:dyDescent="0.3">
      <c r="A79" s="79"/>
      <c r="B79" s="79"/>
      <c r="C79" s="79"/>
      <c r="D79" s="80"/>
      <c r="J79" s="111"/>
      <c r="K79" s="82"/>
      <c r="L79" s="81"/>
      <c r="M79" s="97"/>
    </row>
    <row r="80" spans="1:13" ht="16.05" customHeight="1" x14ac:dyDescent="0.3">
      <c r="A80" s="83" t="s">
        <v>83</v>
      </c>
      <c r="B80" s="83" t="s">
        <v>81</v>
      </c>
      <c r="C80" s="83" t="s">
        <v>184</v>
      </c>
      <c r="D80" s="83"/>
      <c r="E80" s="83" t="s">
        <v>143</v>
      </c>
      <c r="F80" s="83" t="s">
        <v>144</v>
      </c>
      <c r="G80" s="84" t="s">
        <v>115</v>
      </c>
      <c r="H80" s="98"/>
      <c r="I80" s="83" t="s">
        <v>58</v>
      </c>
      <c r="J80" s="107"/>
      <c r="K80" s="86"/>
      <c r="L80" s="83"/>
      <c r="M80" s="97"/>
    </row>
    <row r="81" spans="1:13" ht="16.05" customHeight="1" x14ac:dyDescent="0.3">
      <c r="A81" s="83"/>
      <c r="B81" s="83"/>
      <c r="C81" s="83"/>
      <c r="D81" s="83"/>
      <c r="E81" s="83" t="s">
        <v>180</v>
      </c>
      <c r="F81" s="83" t="s">
        <v>114</v>
      </c>
      <c r="G81" s="84" t="s">
        <v>115</v>
      </c>
      <c r="H81" s="77"/>
      <c r="I81" s="83" t="s">
        <v>40</v>
      </c>
      <c r="J81" s="108"/>
      <c r="K81" s="86"/>
      <c r="L81" s="83"/>
      <c r="M81" s="97"/>
    </row>
    <row r="82" spans="1:13" ht="16.05" customHeight="1" x14ac:dyDescent="0.3">
      <c r="A82" s="83"/>
      <c r="B82" s="83"/>
      <c r="C82" s="83"/>
      <c r="D82" s="83"/>
      <c r="E82" s="83" t="s">
        <v>190</v>
      </c>
      <c r="F82" s="83" t="s">
        <v>191</v>
      </c>
      <c r="G82" s="84" t="s">
        <v>118</v>
      </c>
      <c r="H82" s="98"/>
      <c r="I82" s="83" t="s">
        <v>58</v>
      </c>
      <c r="J82" s="109"/>
      <c r="K82" s="86"/>
      <c r="L82" s="83"/>
      <c r="M82" s="97"/>
    </row>
    <row r="83" spans="1:13" ht="16.05" customHeight="1" x14ac:dyDescent="0.3">
      <c r="A83" s="83"/>
      <c r="B83" s="83"/>
      <c r="C83" s="83"/>
      <c r="D83" s="83"/>
      <c r="E83" t="s">
        <v>189</v>
      </c>
      <c r="F83" s="83" t="s">
        <v>123</v>
      </c>
      <c r="G83" s="84" t="s">
        <v>115</v>
      </c>
      <c r="H83" s="98"/>
      <c r="I83" s="83" t="s">
        <v>58</v>
      </c>
      <c r="J83" s="109"/>
      <c r="K83" s="86"/>
      <c r="L83" s="83"/>
      <c r="M83" s="97"/>
    </row>
    <row r="84" spans="1:13" ht="16.05" customHeight="1" x14ac:dyDescent="0.3">
      <c r="A84" s="83"/>
      <c r="B84" s="83"/>
      <c r="C84" s="83"/>
      <c r="D84" s="83"/>
      <c r="E84" s="83" t="s">
        <v>181</v>
      </c>
      <c r="F84" s="83" t="s">
        <v>182</v>
      </c>
      <c r="G84" s="84" t="s">
        <v>118</v>
      </c>
      <c r="H84" s="77"/>
      <c r="I84" s="83" t="s">
        <v>40</v>
      </c>
      <c r="J84" s="109"/>
      <c r="K84" s="87"/>
      <c r="L84" s="88"/>
      <c r="M84" s="97"/>
    </row>
    <row r="85" spans="1:13" ht="16.05" customHeight="1" x14ac:dyDescent="0.3">
      <c r="A85" s="83"/>
      <c r="B85" s="83"/>
      <c r="C85" s="83"/>
      <c r="D85" s="83"/>
      <c r="E85" t="s">
        <v>122</v>
      </c>
      <c r="F85" s="83" t="s">
        <v>123</v>
      </c>
      <c r="G85" s="84" t="s">
        <v>115</v>
      </c>
      <c r="H85" s="98"/>
      <c r="I85" s="83" t="s">
        <v>58</v>
      </c>
      <c r="J85" s="109"/>
      <c r="K85" s="87"/>
      <c r="L85" s="88"/>
      <c r="M85" s="97"/>
    </row>
    <row r="86" spans="1:13" ht="16.05" customHeight="1" x14ac:dyDescent="0.3">
      <c r="A86" s="83"/>
      <c r="B86" s="83"/>
      <c r="C86" s="83"/>
      <c r="D86" s="83"/>
      <c r="J86" s="83"/>
      <c r="K86" s="87"/>
      <c r="L86" s="88"/>
      <c r="M86" s="97"/>
    </row>
    <row r="87" spans="1:13" ht="16.05" customHeight="1" x14ac:dyDescent="0.3">
      <c r="A87" s="83"/>
      <c r="B87" s="83"/>
      <c r="C87" s="83"/>
      <c r="D87" s="83"/>
      <c r="E87" s="83"/>
      <c r="F87" s="83"/>
      <c r="G87" s="83"/>
      <c r="H87" s="77"/>
      <c r="I87" s="83"/>
      <c r="J87" s="83"/>
      <c r="K87" s="85"/>
      <c r="L87" s="83"/>
      <c r="M87" s="94"/>
    </row>
    <row r="88" spans="1:13" ht="16.05" customHeight="1" x14ac:dyDescent="0.3">
      <c r="A88" s="90" t="s">
        <v>64</v>
      </c>
      <c r="B88" s="90" t="s">
        <v>65</v>
      </c>
      <c r="C88" s="90" t="s">
        <v>66</v>
      </c>
      <c r="D88" s="91" t="s">
        <v>67</v>
      </c>
      <c r="E88" s="82" t="s">
        <v>68</v>
      </c>
      <c r="F88" s="82" t="s">
        <v>69</v>
      </c>
      <c r="G88" s="92" t="s">
        <v>4</v>
      </c>
      <c r="H88" s="77"/>
      <c r="I88" s="90" t="s">
        <v>71</v>
      </c>
      <c r="J88" s="82" t="s">
        <v>16</v>
      </c>
      <c r="K88" s="82" t="s">
        <v>76</v>
      </c>
      <c r="L88" s="82" t="s">
        <v>77</v>
      </c>
      <c r="M88" s="112" t="s">
        <v>201</v>
      </c>
    </row>
    <row r="89" spans="1:13" ht="16.05" customHeight="1" x14ac:dyDescent="0.3">
      <c r="A89" s="83" t="s">
        <v>82</v>
      </c>
      <c r="B89" s="83" t="s">
        <v>8</v>
      </c>
      <c r="C89" s="83" t="s">
        <v>75</v>
      </c>
      <c r="D89" s="83"/>
      <c r="E89" s="93" t="s">
        <v>194</v>
      </c>
      <c r="F89" s="83" t="s">
        <v>156</v>
      </c>
      <c r="G89" s="84" t="s">
        <v>115</v>
      </c>
      <c r="H89" s="77"/>
      <c r="I89" s="83" t="s">
        <v>58</v>
      </c>
      <c r="J89" s="85"/>
      <c r="K89" s="113"/>
      <c r="L89" s="113"/>
      <c r="M89" s="113"/>
    </row>
    <row r="90" spans="1:13" ht="16.05" customHeight="1" x14ac:dyDescent="0.3">
      <c r="A90" s="83"/>
      <c r="B90" s="83"/>
      <c r="C90" s="83"/>
      <c r="D90" s="83"/>
      <c r="E90" s="93" t="s">
        <v>195</v>
      </c>
      <c r="F90" s="83" t="s">
        <v>158</v>
      </c>
      <c r="G90" s="84" t="s">
        <v>115</v>
      </c>
      <c r="H90" s="77"/>
      <c r="I90" s="83" t="s">
        <v>58</v>
      </c>
      <c r="J90" s="85"/>
      <c r="K90" s="113"/>
      <c r="L90" s="113"/>
      <c r="M90" s="113"/>
    </row>
    <row r="91" spans="1:13" ht="16.05" customHeight="1" x14ac:dyDescent="0.3">
      <c r="A91" s="83"/>
      <c r="B91" s="83"/>
      <c r="C91" s="83"/>
      <c r="D91" s="83"/>
      <c r="E91" s="93" t="s">
        <v>170</v>
      </c>
      <c r="F91" s="83" t="s">
        <v>160</v>
      </c>
      <c r="G91" s="84" t="s">
        <v>115</v>
      </c>
      <c r="H91" s="77"/>
      <c r="I91" s="83" t="s">
        <v>58</v>
      </c>
      <c r="J91" s="85"/>
      <c r="K91" s="113"/>
      <c r="L91" s="113"/>
      <c r="M91" s="113"/>
    </row>
    <row r="92" spans="1:13" ht="16.05" customHeight="1" x14ac:dyDescent="0.3">
      <c r="A92" s="83"/>
      <c r="B92" s="83"/>
      <c r="C92" s="83"/>
      <c r="D92" s="83"/>
      <c r="E92" s="93" t="s">
        <v>196</v>
      </c>
      <c r="F92" s="83" t="s">
        <v>162</v>
      </c>
      <c r="G92" s="84" t="s">
        <v>115</v>
      </c>
      <c r="H92" s="77"/>
      <c r="I92" s="83" t="s">
        <v>58</v>
      </c>
      <c r="J92" s="85"/>
      <c r="K92" s="113"/>
      <c r="L92" s="113"/>
      <c r="M92" s="113"/>
    </row>
    <row r="93" spans="1:13" ht="16.05" customHeight="1" x14ac:dyDescent="0.3">
      <c r="A93" s="83"/>
      <c r="B93" s="83"/>
      <c r="C93" s="83"/>
      <c r="D93" s="83"/>
      <c r="E93" s="93" t="s">
        <v>168</v>
      </c>
      <c r="F93" s="83" t="s">
        <v>169</v>
      </c>
      <c r="G93" s="84" t="s">
        <v>115</v>
      </c>
      <c r="H93" s="77"/>
      <c r="I93" s="83" t="s">
        <v>58</v>
      </c>
      <c r="J93" s="85"/>
      <c r="K93" s="113"/>
      <c r="L93" s="113"/>
      <c r="M93" s="113"/>
    </row>
    <row r="94" spans="1:13" ht="16.05" customHeight="1" x14ac:dyDescent="0.3">
      <c r="A94" s="83"/>
      <c r="B94" s="83"/>
      <c r="C94" s="83"/>
      <c r="D94" s="83"/>
      <c r="E94" s="93" t="s">
        <v>166</v>
      </c>
      <c r="F94" s="83" t="s">
        <v>167</v>
      </c>
      <c r="G94" s="84" t="s">
        <v>115</v>
      </c>
      <c r="H94" s="77"/>
      <c r="I94" s="83" t="s">
        <v>58</v>
      </c>
      <c r="J94" s="85"/>
      <c r="K94" s="113"/>
      <c r="L94" s="113"/>
      <c r="M94" s="113"/>
    </row>
    <row r="95" spans="1:13" ht="16.05" customHeight="1" x14ac:dyDescent="0.3">
      <c r="A95" s="83"/>
      <c r="B95" s="83"/>
      <c r="C95" s="83"/>
      <c r="D95" s="83"/>
      <c r="E95" s="93" t="s">
        <v>147</v>
      </c>
      <c r="F95" s="83" t="s">
        <v>146</v>
      </c>
      <c r="G95" s="84" t="s">
        <v>115</v>
      </c>
      <c r="H95" s="77"/>
      <c r="I95" s="83" t="s">
        <v>40</v>
      </c>
      <c r="J95" s="85"/>
      <c r="K95" s="113"/>
      <c r="L95" s="113"/>
      <c r="M95" s="113"/>
    </row>
    <row r="96" spans="1:13" ht="16.05" customHeight="1" x14ac:dyDescent="0.3">
      <c r="A96" s="83"/>
      <c r="B96" s="83"/>
      <c r="C96" s="83"/>
      <c r="D96" s="83"/>
      <c r="E96" s="93" t="s">
        <v>197</v>
      </c>
      <c r="F96" s="83" t="s">
        <v>198</v>
      </c>
      <c r="G96" s="84" t="s">
        <v>115</v>
      </c>
      <c r="H96" s="77"/>
      <c r="I96" s="83" t="s">
        <v>40</v>
      </c>
      <c r="J96" s="85"/>
      <c r="K96" s="113"/>
      <c r="L96" s="113"/>
      <c r="M96" s="113"/>
    </row>
    <row r="97" spans="1:13" ht="16.05" customHeight="1" x14ac:dyDescent="0.3">
      <c r="A97" s="83"/>
      <c r="B97" s="83"/>
      <c r="C97" s="83"/>
      <c r="D97" s="83"/>
      <c r="E97" s="93" t="s">
        <v>147</v>
      </c>
      <c r="F97" s="83" t="s">
        <v>148</v>
      </c>
      <c r="G97" s="84" t="s">
        <v>118</v>
      </c>
      <c r="H97" s="77"/>
      <c r="I97" s="83" t="s">
        <v>40</v>
      </c>
      <c r="J97" s="85"/>
      <c r="K97" s="113"/>
      <c r="L97" s="113"/>
      <c r="M97" s="113"/>
    </row>
    <row r="98" spans="1:13" ht="16.05" customHeight="1" x14ac:dyDescent="0.3">
      <c r="A98" s="83"/>
      <c r="B98" s="83"/>
      <c r="C98" s="83"/>
      <c r="D98" s="83"/>
      <c r="E98" s="93" t="s">
        <v>149</v>
      </c>
      <c r="F98" s="83" t="s">
        <v>150</v>
      </c>
      <c r="G98" s="84" t="s">
        <v>118</v>
      </c>
      <c r="H98" s="77"/>
      <c r="I98" s="83" t="s">
        <v>40</v>
      </c>
      <c r="J98" s="85"/>
      <c r="K98" s="113"/>
      <c r="L98" s="113"/>
      <c r="M98" s="113"/>
    </row>
    <row r="99" spans="1:13" ht="16.05" customHeight="1" x14ac:dyDescent="0.3">
      <c r="A99" s="83"/>
      <c r="B99" s="83"/>
      <c r="C99" s="83"/>
      <c r="D99" s="83"/>
      <c r="E99" s="93" t="s">
        <v>151</v>
      </c>
      <c r="F99" s="83" t="s">
        <v>152</v>
      </c>
      <c r="G99" s="84" t="s">
        <v>115</v>
      </c>
      <c r="H99" s="77"/>
      <c r="I99" s="83" t="s">
        <v>40</v>
      </c>
      <c r="J99" s="85"/>
      <c r="K99" s="113"/>
      <c r="L99" s="113"/>
      <c r="M99" s="113"/>
    </row>
    <row r="100" spans="1:13" ht="16.05" customHeight="1" x14ac:dyDescent="0.3">
      <c r="A100" s="83"/>
      <c r="B100" s="83"/>
      <c r="C100" s="83"/>
      <c r="D100" s="83"/>
      <c r="E100" s="93" t="s">
        <v>199</v>
      </c>
      <c r="F100" s="83" t="s">
        <v>200</v>
      </c>
      <c r="G100" s="84" t="s">
        <v>115</v>
      </c>
      <c r="H100" s="99"/>
      <c r="I100" s="83" t="s">
        <v>40</v>
      </c>
      <c r="J100" s="85"/>
      <c r="K100" s="113"/>
      <c r="L100" s="113"/>
      <c r="M100" s="113"/>
    </row>
    <row r="101" spans="1:13" ht="16.05" customHeight="1" x14ac:dyDescent="0.3">
      <c r="A101" s="83"/>
      <c r="B101" s="83"/>
      <c r="C101" s="83"/>
      <c r="D101" s="83"/>
      <c r="E101" s="93" t="s">
        <v>175</v>
      </c>
      <c r="F101" s="83" t="s">
        <v>154</v>
      </c>
      <c r="G101" s="84" t="s">
        <v>121</v>
      </c>
      <c r="H101" s="99"/>
      <c r="I101" s="83" t="s">
        <v>40</v>
      </c>
      <c r="J101" s="85"/>
      <c r="K101" s="113"/>
      <c r="L101" s="113"/>
      <c r="M101" s="113"/>
    </row>
    <row r="102" spans="1:13" ht="16.05" customHeight="1" x14ac:dyDescent="0.3">
      <c r="A102" s="90" t="s">
        <v>64</v>
      </c>
      <c r="B102" s="90" t="s">
        <v>65</v>
      </c>
      <c r="C102" s="90" t="s">
        <v>66</v>
      </c>
      <c r="D102" s="91" t="s">
        <v>67</v>
      </c>
      <c r="E102" s="82" t="s">
        <v>68</v>
      </c>
      <c r="F102" s="82" t="s">
        <v>69</v>
      </c>
      <c r="G102" s="92" t="s">
        <v>4</v>
      </c>
      <c r="H102" s="99"/>
      <c r="I102" s="90" t="s">
        <v>71</v>
      </c>
      <c r="J102" s="82" t="s">
        <v>16</v>
      </c>
      <c r="K102" s="82" t="s">
        <v>76</v>
      </c>
      <c r="L102" s="82" t="s">
        <v>77</v>
      </c>
      <c r="M102" s="112" t="s">
        <v>201</v>
      </c>
    </row>
    <row r="103" spans="1:13" ht="16.05" customHeight="1" x14ac:dyDescent="0.3">
      <c r="A103" s="83" t="s">
        <v>83</v>
      </c>
      <c r="B103" s="83" t="s">
        <v>8</v>
      </c>
      <c r="C103" s="83" t="s">
        <v>75</v>
      </c>
      <c r="D103" s="83"/>
      <c r="E103" s="93" t="s">
        <v>126</v>
      </c>
      <c r="F103" s="83" t="s">
        <v>127</v>
      </c>
      <c r="G103" s="84" t="s">
        <v>115</v>
      </c>
      <c r="H103" s="77"/>
      <c r="I103" s="83" t="s">
        <v>58</v>
      </c>
      <c r="J103" s="85"/>
      <c r="K103" s="113"/>
      <c r="L103" s="113"/>
      <c r="M103" s="113"/>
    </row>
    <row r="104" spans="1:13" ht="16.05" customHeight="1" x14ac:dyDescent="0.3">
      <c r="A104" s="83"/>
      <c r="B104" s="83"/>
      <c r="C104" s="83"/>
      <c r="D104" s="83"/>
      <c r="E104" s="93" t="s">
        <v>202</v>
      </c>
      <c r="F104" s="83" t="s">
        <v>203</v>
      </c>
      <c r="G104" s="84" t="s">
        <v>115</v>
      </c>
      <c r="H104" s="77"/>
      <c r="I104" s="83" t="s">
        <v>58</v>
      </c>
      <c r="J104" s="85"/>
      <c r="K104" s="113"/>
      <c r="L104" s="113"/>
      <c r="M104" s="113"/>
    </row>
    <row r="105" spans="1:13" ht="16.05" customHeight="1" x14ac:dyDescent="0.3">
      <c r="A105" s="83"/>
      <c r="B105" s="83"/>
      <c r="C105" s="83"/>
      <c r="D105" s="83"/>
      <c r="E105" s="95" t="s">
        <v>189</v>
      </c>
      <c r="F105" s="83" t="s">
        <v>123</v>
      </c>
      <c r="G105" s="84" t="s">
        <v>115</v>
      </c>
      <c r="H105" s="77"/>
      <c r="I105" s="83" t="s">
        <v>58</v>
      </c>
      <c r="J105" s="85"/>
      <c r="K105" s="113"/>
      <c r="L105" s="113"/>
      <c r="M105" s="113"/>
    </row>
    <row r="106" spans="1:13" ht="16.05" customHeight="1" x14ac:dyDescent="0.3">
      <c r="A106" s="83"/>
      <c r="B106" s="83"/>
      <c r="C106" s="83"/>
      <c r="D106" s="83"/>
      <c r="E106" s="93" t="s">
        <v>204</v>
      </c>
      <c r="F106" s="83" t="s">
        <v>123</v>
      </c>
      <c r="G106" s="84" t="s">
        <v>115</v>
      </c>
      <c r="H106" s="77"/>
      <c r="I106" s="83" t="s">
        <v>58</v>
      </c>
      <c r="J106" s="85"/>
      <c r="K106" s="113"/>
      <c r="L106" s="113"/>
      <c r="M106" s="113"/>
    </row>
    <row r="107" spans="1:13" ht="16.05" customHeight="1" x14ac:dyDescent="0.3">
      <c r="A107" s="83"/>
      <c r="B107" s="83"/>
      <c r="C107" s="83"/>
      <c r="D107" s="83"/>
      <c r="E107" s="93" t="s">
        <v>129</v>
      </c>
      <c r="F107" s="83" t="s">
        <v>130</v>
      </c>
      <c r="G107" s="84" t="s">
        <v>118</v>
      </c>
      <c r="H107" s="77"/>
      <c r="I107" s="83" t="s">
        <v>58</v>
      </c>
      <c r="J107" s="85"/>
      <c r="K107" s="113"/>
      <c r="L107" s="113"/>
      <c r="M107" s="113"/>
    </row>
    <row r="108" spans="1:13" ht="16.05" customHeight="1" x14ac:dyDescent="0.3">
      <c r="A108" s="83"/>
      <c r="B108" s="83"/>
      <c r="C108" s="83"/>
      <c r="D108" s="83"/>
      <c r="E108" s="93" t="s">
        <v>207</v>
      </c>
      <c r="F108" s="83" t="s">
        <v>132</v>
      </c>
      <c r="G108" s="84" t="s">
        <v>118</v>
      </c>
      <c r="H108" s="99"/>
      <c r="I108" s="83" t="s">
        <v>58</v>
      </c>
      <c r="J108" s="85"/>
      <c r="K108" s="113"/>
      <c r="L108" s="113"/>
      <c r="M108" s="113"/>
    </row>
    <row r="109" spans="1:13" ht="16.05" customHeight="1" x14ac:dyDescent="0.3">
      <c r="A109" s="83"/>
      <c r="B109" s="83"/>
      <c r="C109" s="83"/>
      <c r="D109" s="83"/>
      <c r="E109" s="93" t="s">
        <v>133</v>
      </c>
      <c r="F109" s="83" t="s">
        <v>134</v>
      </c>
      <c r="G109" s="84" t="s">
        <v>118</v>
      </c>
      <c r="H109" s="99"/>
      <c r="I109" s="83" t="s">
        <v>58</v>
      </c>
      <c r="J109" s="85"/>
      <c r="K109" s="113"/>
      <c r="L109" s="113"/>
      <c r="M109" s="113"/>
    </row>
    <row r="110" spans="1:13" ht="16.05" customHeight="1" x14ac:dyDescent="0.3">
      <c r="A110" s="83"/>
      <c r="B110" s="83"/>
      <c r="C110" s="83"/>
      <c r="D110" s="83"/>
      <c r="E110" s="93" t="s">
        <v>208</v>
      </c>
      <c r="F110" s="83" t="s">
        <v>136</v>
      </c>
      <c r="G110" s="84" t="s">
        <v>118</v>
      </c>
      <c r="H110" s="77"/>
      <c r="I110" s="83" t="s">
        <v>58</v>
      </c>
      <c r="J110" s="85"/>
      <c r="K110" s="113"/>
      <c r="L110" s="113"/>
      <c r="M110" s="113"/>
    </row>
    <row r="111" spans="1:13" ht="16.05" customHeight="1" x14ac:dyDescent="0.3">
      <c r="A111" s="83"/>
      <c r="B111" s="83"/>
      <c r="C111" s="83"/>
      <c r="D111" s="83"/>
      <c r="E111" s="93" t="s">
        <v>137</v>
      </c>
      <c r="F111" s="83" t="s">
        <v>138</v>
      </c>
      <c r="G111" s="84" t="s">
        <v>118</v>
      </c>
      <c r="H111" s="77"/>
      <c r="I111" s="83" t="s">
        <v>58</v>
      </c>
      <c r="J111" s="85"/>
      <c r="K111" s="113"/>
      <c r="L111" s="113"/>
      <c r="M111" s="113"/>
    </row>
    <row r="112" spans="1:13" ht="16.05" customHeight="1" x14ac:dyDescent="0.3">
      <c r="A112" s="83"/>
      <c r="B112" s="83"/>
      <c r="C112" s="83"/>
      <c r="D112" s="83"/>
      <c r="E112" s="93" t="s">
        <v>139</v>
      </c>
      <c r="F112" s="83" t="s">
        <v>209</v>
      </c>
      <c r="G112" s="84" t="s">
        <v>118</v>
      </c>
      <c r="H112" s="77"/>
      <c r="I112" s="83" t="s">
        <v>58</v>
      </c>
      <c r="J112" s="85"/>
      <c r="K112" s="113"/>
      <c r="L112" s="113"/>
      <c r="M112" s="113"/>
    </row>
    <row r="113" spans="1:31" ht="16.05" customHeight="1" x14ac:dyDescent="0.3">
      <c r="A113" s="83"/>
      <c r="B113" s="83"/>
      <c r="C113" s="83"/>
      <c r="D113" s="83"/>
      <c r="E113" s="93" t="s">
        <v>129</v>
      </c>
      <c r="F113" s="83" t="s">
        <v>142</v>
      </c>
      <c r="G113" s="84" t="s">
        <v>118</v>
      </c>
      <c r="H113" s="99"/>
      <c r="I113" s="83" t="s">
        <v>58</v>
      </c>
      <c r="J113" s="85"/>
      <c r="K113" s="113"/>
      <c r="L113" s="113"/>
      <c r="M113" s="113"/>
    </row>
    <row r="114" spans="1:31" ht="16.05" customHeight="1" x14ac:dyDescent="0.3">
      <c r="A114" s="83"/>
      <c r="B114" s="83"/>
      <c r="C114" s="83"/>
      <c r="D114" s="83"/>
      <c r="E114" s="93" t="s">
        <v>143</v>
      </c>
      <c r="F114" s="83" t="s">
        <v>144</v>
      </c>
      <c r="G114" s="84" t="s">
        <v>115</v>
      </c>
      <c r="H114" s="77"/>
      <c r="I114" s="83" t="s">
        <v>58</v>
      </c>
      <c r="J114" s="85"/>
      <c r="K114" s="113"/>
      <c r="L114" s="113"/>
      <c r="M114" s="113"/>
    </row>
    <row r="115" spans="1:31" ht="16.05" customHeight="1" x14ac:dyDescent="0.3">
      <c r="A115" s="83"/>
      <c r="B115" s="83"/>
      <c r="C115" s="83"/>
      <c r="D115" s="83"/>
      <c r="E115" s="93" t="s">
        <v>109</v>
      </c>
      <c r="F115" s="83" t="s">
        <v>176</v>
      </c>
      <c r="G115" s="84" t="s">
        <v>115</v>
      </c>
      <c r="H115" s="77"/>
      <c r="I115" s="83" t="s">
        <v>40</v>
      </c>
      <c r="J115" s="85"/>
      <c r="K115" s="113"/>
      <c r="L115" s="113"/>
      <c r="M115" s="113"/>
    </row>
    <row r="116" spans="1:31" ht="16.05" customHeight="1" x14ac:dyDescent="0.3">
      <c r="A116" s="83"/>
      <c r="B116" s="83"/>
      <c r="C116" s="83"/>
      <c r="D116" s="83"/>
      <c r="E116" s="93" t="s">
        <v>205</v>
      </c>
      <c r="F116" s="83" t="s">
        <v>177</v>
      </c>
      <c r="G116" s="84" t="s">
        <v>115</v>
      </c>
      <c r="H116" s="77"/>
      <c r="I116" s="83" t="s">
        <v>40</v>
      </c>
      <c r="J116" s="85"/>
      <c r="K116" s="113"/>
      <c r="L116" s="113"/>
      <c r="M116" s="113"/>
    </row>
    <row r="117" spans="1:31" ht="16.05" customHeight="1" x14ac:dyDescent="0.3">
      <c r="A117" s="83"/>
      <c r="B117" s="83"/>
      <c r="C117" s="83"/>
      <c r="D117" s="83"/>
      <c r="E117" s="93" t="s">
        <v>111</v>
      </c>
      <c r="F117" s="83" t="s">
        <v>112</v>
      </c>
      <c r="G117" s="84" t="s">
        <v>115</v>
      </c>
      <c r="H117" s="77"/>
      <c r="I117" s="83" t="s">
        <v>40</v>
      </c>
      <c r="J117" s="85"/>
      <c r="K117" s="113"/>
      <c r="L117" s="113"/>
      <c r="M117" s="113"/>
    </row>
    <row r="118" spans="1:31" ht="16.05" customHeight="1" x14ac:dyDescent="0.3">
      <c r="A118" s="83"/>
      <c r="B118" s="83"/>
      <c r="C118" s="83"/>
      <c r="D118" s="83"/>
      <c r="E118" s="93" t="s">
        <v>178</v>
      </c>
      <c r="F118" s="83" t="s">
        <v>179</v>
      </c>
      <c r="G118" s="84" t="s">
        <v>115</v>
      </c>
      <c r="H118" s="77"/>
      <c r="I118" s="83" t="s">
        <v>40</v>
      </c>
      <c r="J118" s="85"/>
      <c r="K118" s="113"/>
      <c r="L118" s="113"/>
      <c r="M118" s="113"/>
    </row>
    <row r="119" spans="1:31" ht="16.05" customHeight="1" x14ac:dyDescent="0.3">
      <c r="A119" s="83"/>
      <c r="B119" s="83"/>
      <c r="C119" s="83"/>
      <c r="D119" s="83"/>
      <c r="E119" s="93" t="s">
        <v>180</v>
      </c>
      <c r="F119" s="83" t="s">
        <v>114</v>
      </c>
      <c r="G119" s="84" t="s">
        <v>115</v>
      </c>
      <c r="H119" s="77"/>
      <c r="I119" s="83" t="s">
        <v>40</v>
      </c>
      <c r="J119" s="85"/>
      <c r="K119" s="113"/>
      <c r="L119" s="113"/>
      <c r="M119" s="113"/>
    </row>
    <row r="120" spans="1:31" ht="16.05" customHeight="1" x14ac:dyDescent="0.3">
      <c r="A120" s="83"/>
      <c r="B120" s="83"/>
      <c r="C120" s="83"/>
      <c r="D120" s="83"/>
      <c r="E120" s="93" t="s">
        <v>206</v>
      </c>
      <c r="F120" s="83" t="s">
        <v>117</v>
      </c>
      <c r="G120" s="84" t="s">
        <v>118</v>
      </c>
      <c r="H120" s="77"/>
      <c r="I120" s="83" t="s">
        <v>40</v>
      </c>
      <c r="J120" s="85"/>
      <c r="K120" s="113"/>
      <c r="L120" s="113"/>
      <c r="M120" s="113"/>
    </row>
    <row r="121" spans="1:31" ht="16.05" customHeight="1" x14ac:dyDescent="0.3">
      <c r="A121" s="83"/>
      <c r="B121" s="83"/>
      <c r="C121" s="83"/>
      <c r="D121" s="83"/>
      <c r="E121" s="93" t="s">
        <v>183</v>
      </c>
      <c r="F121" s="83" t="s">
        <v>120</v>
      </c>
      <c r="G121" s="84" t="s">
        <v>121</v>
      </c>
      <c r="H121" s="77"/>
      <c r="I121" s="83" t="s">
        <v>40</v>
      </c>
      <c r="J121" s="85"/>
      <c r="K121" s="113"/>
      <c r="L121" s="113"/>
      <c r="M121" s="113"/>
    </row>
    <row r="122" spans="1:31" ht="16.05" customHeight="1" x14ac:dyDescent="0.3">
      <c r="A122" s="83"/>
      <c r="B122" s="83"/>
      <c r="C122" s="83"/>
      <c r="D122" s="83"/>
      <c r="E122" s="93"/>
      <c r="F122" s="83"/>
      <c r="G122" s="84"/>
      <c r="H122" s="77"/>
      <c r="I122" s="83"/>
      <c r="J122" s="85"/>
      <c r="K122" s="94"/>
      <c r="L122" s="94"/>
      <c r="M122" s="94"/>
    </row>
    <row r="123" spans="1:31" ht="16.05" customHeight="1" x14ac:dyDescent="0.3">
      <c r="A123" s="90" t="s">
        <v>64</v>
      </c>
      <c r="B123" s="90" t="s">
        <v>65</v>
      </c>
      <c r="C123" s="90" t="s">
        <v>66</v>
      </c>
      <c r="D123" s="91" t="s">
        <v>67</v>
      </c>
      <c r="E123" s="82" t="s">
        <v>68</v>
      </c>
      <c r="F123" s="82" t="s">
        <v>69</v>
      </c>
      <c r="G123" s="92" t="s">
        <v>4</v>
      </c>
      <c r="H123" s="77"/>
      <c r="I123" s="90" t="s">
        <v>71</v>
      </c>
      <c r="J123" s="82" t="s">
        <v>16</v>
      </c>
      <c r="K123">
        <v>117</v>
      </c>
      <c r="L123">
        <v>121</v>
      </c>
      <c r="M123">
        <v>125</v>
      </c>
      <c r="N123">
        <v>129</v>
      </c>
      <c r="O123">
        <v>133</v>
      </c>
      <c r="P123">
        <v>137</v>
      </c>
      <c r="Q123">
        <v>141</v>
      </c>
      <c r="R123">
        <v>145</v>
      </c>
      <c r="S123">
        <v>149</v>
      </c>
      <c r="T123">
        <v>153</v>
      </c>
      <c r="U123">
        <v>157</v>
      </c>
      <c r="V123">
        <v>161</v>
      </c>
      <c r="W123">
        <v>165</v>
      </c>
      <c r="X123">
        <v>169</v>
      </c>
      <c r="Y123">
        <v>173</v>
      </c>
      <c r="Z123">
        <v>177</v>
      </c>
      <c r="AA123">
        <v>181</v>
      </c>
      <c r="AB123">
        <v>185</v>
      </c>
      <c r="AC123">
        <v>189</v>
      </c>
      <c r="AD123">
        <v>193</v>
      </c>
      <c r="AE123">
        <v>197</v>
      </c>
    </row>
    <row r="124" spans="1:31" ht="16.05" customHeight="1" x14ac:dyDescent="0.3">
      <c r="A124" s="83" t="s">
        <v>82</v>
      </c>
      <c r="B124" s="83" t="s">
        <v>7</v>
      </c>
      <c r="C124" s="83" t="s">
        <v>75</v>
      </c>
      <c r="D124" s="83"/>
      <c r="E124" s="93" t="s">
        <v>194</v>
      </c>
      <c r="F124" s="83" t="s">
        <v>156</v>
      </c>
      <c r="G124" s="84" t="s">
        <v>115</v>
      </c>
      <c r="H124" s="99"/>
      <c r="I124" s="83" t="s">
        <v>58</v>
      </c>
      <c r="J124" s="85"/>
      <c r="K124" s="113"/>
      <c r="L124" s="113"/>
      <c r="M124" s="113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</row>
    <row r="125" spans="1:31" ht="16.05" customHeight="1" x14ac:dyDescent="0.3">
      <c r="A125" s="83"/>
      <c r="B125" s="83"/>
      <c r="C125" s="83"/>
      <c r="D125" s="83"/>
      <c r="E125" s="93" t="s">
        <v>195</v>
      </c>
      <c r="F125" s="83" t="s">
        <v>158</v>
      </c>
      <c r="G125" s="84" t="s">
        <v>115</v>
      </c>
      <c r="H125" s="99"/>
      <c r="I125" s="83" t="s">
        <v>58</v>
      </c>
      <c r="J125" s="85"/>
      <c r="K125" s="113"/>
      <c r="L125" s="113"/>
      <c r="M125" s="109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</row>
    <row r="126" spans="1:31" ht="16.05" customHeight="1" x14ac:dyDescent="0.3">
      <c r="A126" s="83"/>
      <c r="B126" s="83"/>
      <c r="C126" s="83"/>
      <c r="D126" s="83"/>
      <c r="E126" s="93" t="s">
        <v>170</v>
      </c>
      <c r="F126" s="83" t="s">
        <v>160</v>
      </c>
      <c r="G126" s="84" t="s">
        <v>115</v>
      </c>
      <c r="H126" s="99"/>
      <c r="I126" s="83" t="s">
        <v>58</v>
      </c>
      <c r="J126" s="85"/>
      <c r="K126" s="113"/>
      <c r="L126" s="113"/>
      <c r="M126" s="109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</row>
    <row r="127" spans="1:31" ht="16.05" customHeight="1" x14ac:dyDescent="0.3">
      <c r="A127" s="83"/>
      <c r="B127" s="83"/>
      <c r="C127" s="83"/>
      <c r="D127" s="83"/>
      <c r="E127" s="93" t="s">
        <v>196</v>
      </c>
      <c r="F127" s="83" t="s">
        <v>162</v>
      </c>
      <c r="G127" s="84" t="s">
        <v>115</v>
      </c>
      <c r="H127" s="99"/>
      <c r="I127" s="83" t="s">
        <v>58</v>
      </c>
      <c r="J127" s="85"/>
      <c r="K127" s="113"/>
      <c r="L127" s="113"/>
      <c r="M127" s="109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</row>
    <row r="128" spans="1:31" ht="16.05" customHeight="1" x14ac:dyDescent="0.3">
      <c r="A128" s="83"/>
      <c r="B128" s="83"/>
      <c r="C128" s="83"/>
      <c r="D128" s="83"/>
      <c r="E128" s="93" t="s">
        <v>147</v>
      </c>
      <c r="F128" s="83" t="s">
        <v>146</v>
      </c>
      <c r="G128" s="84" t="s">
        <v>115</v>
      </c>
      <c r="H128" s="99"/>
      <c r="I128" s="83" t="s">
        <v>40</v>
      </c>
      <c r="J128" s="85"/>
      <c r="K128" s="113"/>
      <c r="L128" s="113"/>
      <c r="M128" s="109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</row>
    <row r="129" spans="1:31" ht="16.05" customHeight="1" x14ac:dyDescent="0.3">
      <c r="A129" s="83"/>
      <c r="B129" s="83"/>
      <c r="C129" s="83"/>
      <c r="D129" s="83"/>
      <c r="E129" s="93" t="s">
        <v>197</v>
      </c>
      <c r="F129" s="83" t="s">
        <v>198</v>
      </c>
      <c r="G129" s="84" t="s">
        <v>115</v>
      </c>
      <c r="H129" s="99"/>
      <c r="I129" s="83" t="s">
        <v>40</v>
      </c>
      <c r="J129" s="85"/>
      <c r="K129" s="113"/>
      <c r="L129" s="113"/>
      <c r="M129" s="109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</row>
    <row r="130" spans="1:31" ht="16.05" customHeight="1" x14ac:dyDescent="0.3">
      <c r="A130" s="83"/>
      <c r="B130" s="83"/>
      <c r="C130" s="83"/>
      <c r="D130" s="83"/>
      <c r="E130" s="93" t="s">
        <v>147</v>
      </c>
      <c r="F130" s="83" t="s">
        <v>148</v>
      </c>
      <c r="G130" s="84" t="s">
        <v>118</v>
      </c>
      <c r="H130" s="99"/>
      <c r="I130" s="83" t="s">
        <v>40</v>
      </c>
      <c r="J130" s="85"/>
      <c r="K130" s="113"/>
      <c r="L130" s="113"/>
      <c r="M130" s="109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</row>
    <row r="131" spans="1:31" ht="16.05" customHeight="1" x14ac:dyDescent="0.3">
      <c r="A131" s="83"/>
      <c r="B131" s="83"/>
      <c r="C131" s="83"/>
      <c r="D131" s="83"/>
      <c r="E131" s="93" t="s">
        <v>149</v>
      </c>
      <c r="F131" s="83" t="s">
        <v>150</v>
      </c>
      <c r="G131" s="84" t="s">
        <v>118</v>
      </c>
      <c r="H131" s="99"/>
      <c r="I131" s="83" t="s">
        <v>40</v>
      </c>
      <c r="J131" s="85"/>
      <c r="K131" s="113"/>
      <c r="L131" s="113"/>
      <c r="M131" s="109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</row>
    <row r="132" spans="1:31" ht="16.05" customHeight="1" x14ac:dyDescent="0.3">
      <c r="A132" s="83"/>
      <c r="B132" s="83"/>
      <c r="C132" s="83"/>
      <c r="D132" s="83"/>
      <c r="E132" s="93" t="s">
        <v>151</v>
      </c>
      <c r="F132" s="83" t="s">
        <v>152</v>
      </c>
      <c r="G132" s="84" t="s">
        <v>115</v>
      </c>
      <c r="H132" s="99"/>
      <c r="I132" s="83" t="s">
        <v>40</v>
      </c>
      <c r="J132" s="85"/>
      <c r="K132" s="113"/>
      <c r="L132" s="113"/>
      <c r="M132" s="109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</row>
    <row r="133" spans="1:31" ht="16.05" customHeight="1" x14ac:dyDescent="0.3">
      <c r="D133" s="83"/>
      <c r="E133" s="93" t="s">
        <v>175</v>
      </c>
      <c r="F133" s="83" t="s">
        <v>154</v>
      </c>
      <c r="G133" s="84" t="s">
        <v>121</v>
      </c>
      <c r="H133" s="99"/>
      <c r="I133" s="83" t="s">
        <v>40</v>
      </c>
      <c r="J133" s="85"/>
      <c r="K133" s="113"/>
      <c r="L133" s="113"/>
      <c r="M133" s="109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</row>
    <row r="134" spans="1:31" ht="16.05" customHeight="1" x14ac:dyDescent="0.3">
      <c r="A134" s="83" t="s">
        <v>83</v>
      </c>
      <c r="B134" s="83" t="s">
        <v>7</v>
      </c>
      <c r="C134" s="83" t="s">
        <v>75</v>
      </c>
      <c r="D134" s="83"/>
      <c r="E134" s="93"/>
      <c r="F134" s="83"/>
      <c r="G134" s="84"/>
      <c r="H134" s="77"/>
      <c r="I134" s="83"/>
      <c r="K134">
        <v>117</v>
      </c>
      <c r="L134">
        <v>121</v>
      </c>
      <c r="M134">
        <v>125</v>
      </c>
      <c r="N134">
        <v>129</v>
      </c>
      <c r="O134">
        <v>133</v>
      </c>
      <c r="P134">
        <v>137</v>
      </c>
      <c r="Q134">
        <v>141</v>
      </c>
      <c r="R134">
        <v>145</v>
      </c>
      <c r="S134">
        <v>149</v>
      </c>
      <c r="T134">
        <v>153</v>
      </c>
      <c r="U134">
        <v>157</v>
      </c>
      <c r="V134">
        <v>161</v>
      </c>
      <c r="W134">
        <v>165</v>
      </c>
      <c r="X134">
        <v>169</v>
      </c>
      <c r="Y134">
        <v>173</v>
      </c>
      <c r="Z134">
        <v>177</v>
      </c>
      <c r="AA134">
        <v>181</v>
      </c>
      <c r="AB134">
        <v>185</v>
      </c>
      <c r="AC134">
        <v>189</v>
      </c>
      <c r="AD134">
        <v>193</v>
      </c>
      <c r="AE134">
        <v>197</v>
      </c>
    </row>
    <row r="135" spans="1:31" ht="16.05" customHeight="1" x14ac:dyDescent="0.3">
      <c r="A135" s="83"/>
      <c r="B135" s="83"/>
      <c r="C135" s="83"/>
      <c r="D135" s="83"/>
      <c r="E135" s="93" t="s">
        <v>126</v>
      </c>
      <c r="F135" s="83" t="s">
        <v>127</v>
      </c>
      <c r="G135" s="84" t="s">
        <v>115</v>
      </c>
      <c r="H135" s="99"/>
      <c r="I135" s="83" t="s">
        <v>58</v>
      </c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</row>
    <row r="136" spans="1:31" ht="16.05" customHeight="1" x14ac:dyDescent="0.3">
      <c r="A136" s="83"/>
      <c r="B136" s="83"/>
      <c r="C136" s="83"/>
      <c r="D136" s="83"/>
      <c r="E136" s="93" t="s">
        <v>202</v>
      </c>
      <c r="F136" s="83" t="s">
        <v>203</v>
      </c>
      <c r="G136" s="84" t="s">
        <v>115</v>
      </c>
      <c r="H136" s="99"/>
      <c r="I136" s="83" t="s">
        <v>58</v>
      </c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</row>
    <row r="137" spans="1:31" ht="16.05" customHeight="1" x14ac:dyDescent="0.3">
      <c r="A137" s="83"/>
      <c r="B137" s="83"/>
      <c r="C137" s="83"/>
      <c r="D137" s="83"/>
      <c r="E137" s="95" t="s">
        <v>189</v>
      </c>
      <c r="F137" s="83" t="s">
        <v>123</v>
      </c>
      <c r="G137" s="84" t="s">
        <v>115</v>
      </c>
      <c r="H137" s="99"/>
      <c r="I137" s="83" t="s">
        <v>58</v>
      </c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</row>
    <row r="138" spans="1:31" ht="16.05" customHeight="1" x14ac:dyDescent="0.3">
      <c r="A138" s="83"/>
      <c r="B138" s="83"/>
      <c r="C138" s="83"/>
      <c r="D138" s="83"/>
      <c r="E138" s="93" t="s">
        <v>210</v>
      </c>
      <c r="F138" s="83" t="s">
        <v>191</v>
      </c>
      <c r="G138" s="84" t="s">
        <v>118</v>
      </c>
      <c r="H138" s="99"/>
      <c r="I138" s="83" t="s">
        <v>58</v>
      </c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</row>
    <row r="139" spans="1:31" ht="16.05" customHeight="1" x14ac:dyDescent="0.3">
      <c r="A139" s="83"/>
      <c r="B139" s="83"/>
      <c r="C139" s="83"/>
      <c r="D139" s="83"/>
      <c r="E139" s="93" t="s">
        <v>129</v>
      </c>
      <c r="F139" s="83" t="s">
        <v>130</v>
      </c>
      <c r="G139" s="84" t="s">
        <v>118</v>
      </c>
      <c r="H139" s="99"/>
      <c r="I139" s="83" t="s">
        <v>58</v>
      </c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</row>
    <row r="140" spans="1:31" ht="16.05" customHeight="1" x14ac:dyDescent="0.3">
      <c r="A140" s="83"/>
      <c r="B140" s="83"/>
      <c r="C140" s="83"/>
      <c r="D140" s="83"/>
      <c r="E140" s="93" t="s">
        <v>207</v>
      </c>
      <c r="F140" s="83" t="s">
        <v>132</v>
      </c>
      <c r="G140" s="84" t="s">
        <v>118</v>
      </c>
      <c r="H140" s="99"/>
      <c r="I140" s="83" t="s">
        <v>58</v>
      </c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</row>
    <row r="141" spans="1:31" ht="16.05" customHeight="1" x14ac:dyDescent="0.3">
      <c r="A141" s="83"/>
      <c r="B141" s="83"/>
      <c r="C141" s="83"/>
      <c r="D141" s="83"/>
      <c r="E141" s="93" t="s">
        <v>133</v>
      </c>
      <c r="F141" s="83" t="s">
        <v>134</v>
      </c>
      <c r="G141" s="84" t="s">
        <v>118</v>
      </c>
      <c r="H141" s="99"/>
      <c r="I141" s="83" t="s">
        <v>58</v>
      </c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</row>
    <row r="142" spans="1:31" ht="16.05" customHeight="1" x14ac:dyDescent="0.3">
      <c r="A142" s="83"/>
      <c r="B142" s="83"/>
      <c r="C142" s="83"/>
      <c r="D142" s="83"/>
      <c r="E142" s="93" t="s">
        <v>208</v>
      </c>
      <c r="F142" s="83" t="s">
        <v>136</v>
      </c>
      <c r="G142" s="84" t="s">
        <v>118</v>
      </c>
      <c r="H142" s="99"/>
      <c r="I142" s="83" t="s">
        <v>58</v>
      </c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</row>
    <row r="143" spans="1:31" ht="16.05" customHeight="1" x14ac:dyDescent="0.3">
      <c r="A143" s="83"/>
      <c r="B143" s="83"/>
      <c r="C143" s="83"/>
      <c r="D143" s="83"/>
      <c r="E143" s="93" t="s">
        <v>137</v>
      </c>
      <c r="F143" s="83" t="s">
        <v>138</v>
      </c>
      <c r="G143" s="84" t="s">
        <v>118</v>
      </c>
      <c r="H143" s="99"/>
      <c r="I143" s="83" t="s">
        <v>58</v>
      </c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</row>
    <row r="144" spans="1:31" ht="16.05" customHeight="1" x14ac:dyDescent="0.3">
      <c r="A144" s="83"/>
      <c r="B144" s="83"/>
      <c r="C144" s="83"/>
      <c r="D144" s="83"/>
      <c r="E144" s="93" t="s">
        <v>139</v>
      </c>
      <c r="F144" s="83" t="s">
        <v>209</v>
      </c>
      <c r="G144" s="84" t="s">
        <v>118</v>
      </c>
      <c r="H144" s="99"/>
      <c r="I144" s="83" t="s">
        <v>58</v>
      </c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</row>
    <row r="145" spans="1:31" ht="16.05" customHeight="1" x14ac:dyDescent="0.3">
      <c r="A145" s="83"/>
      <c r="B145" s="83"/>
      <c r="C145" s="83"/>
      <c r="D145" s="83"/>
      <c r="E145" s="93" t="s">
        <v>109</v>
      </c>
      <c r="F145" s="83" t="s">
        <v>176</v>
      </c>
      <c r="G145" s="84" t="s">
        <v>115</v>
      </c>
      <c r="H145" s="99"/>
      <c r="I145" s="83" t="s">
        <v>40</v>
      </c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</row>
    <row r="146" spans="1:31" ht="16.05" customHeight="1" x14ac:dyDescent="0.3">
      <c r="A146" s="83"/>
      <c r="B146" s="83"/>
      <c r="C146" s="83"/>
      <c r="D146" s="83"/>
      <c r="E146" s="93" t="s">
        <v>205</v>
      </c>
      <c r="F146" s="83" t="s">
        <v>177</v>
      </c>
      <c r="G146" s="84" t="s">
        <v>115</v>
      </c>
      <c r="H146" s="99"/>
      <c r="I146" s="83" t="s">
        <v>40</v>
      </c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</row>
    <row r="147" spans="1:31" ht="16.05" customHeight="1" x14ac:dyDescent="0.3">
      <c r="A147" s="83"/>
      <c r="B147" s="83"/>
      <c r="C147" s="83"/>
      <c r="D147" s="83"/>
      <c r="E147" s="93" t="s">
        <v>111</v>
      </c>
      <c r="F147" s="83" t="s">
        <v>112</v>
      </c>
      <c r="G147" s="84" t="s">
        <v>115</v>
      </c>
      <c r="H147" s="99"/>
      <c r="I147" s="83" t="s">
        <v>40</v>
      </c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</row>
    <row r="148" spans="1:31" ht="16.05" customHeight="1" x14ac:dyDescent="0.3">
      <c r="A148" s="83"/>
      <c r="B148" s="83"/>
      <c r="C148" s="83"/>
      <c r="D148" s="83"/>
      <c r="E148" s="93" t="s">
        <v>181</v>
      </c>
      <c r="F148" s="83" t="s">
        <v>182</v>
      </c>
      <c r="G148" s="84" t="s">
        <v>118</v>
      </c>
      <c r="H148" s="99"/>
      <c r="I148" s="83" t="s">
        <v>40</v>
      </c>
      <c r="J148" s="85"/>
      <c r="K148" s="113"/>
      <c r="L148" s="113"/>
      <c r="M148" s="109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</row>
    <row r="149" spans="1:31" ht="16.05" customHeight="1" x14ac:dyDescent="0.3">
      <c r="A149" s="83"/>
      <c r="B149" s="83"/>
      <c r="C149" s="83"/>
      <c r="D149" s="83"/>
      <c r="E149" s="93" t="s">
        <v>206</v>
      </c>
      <c r="F149" s="83" t="s">
        <v>117</v>
      </c>
      <c r="G149" s="84" t="s">
        <v>118</v>
      </c>
      <c r="H149" s="99"/>
      <c r="I149" s="83" t="s">
        <v>40</v>
      </c>
      <c r="J149" s="85"/>
      <c r="K149" s="113"/>
      <c r="L149" s="113"/>
      <c r="M149" s="109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</row>
    <row r="150" spans="1:31" ht="16.05" customHeight="1" x14ac:dyDescent="0.3">
      <c r="A150" s="83"/>
      <c r="B150" s="83"/>
      <c r="C150" s="83"/>
      <c r="D150" s="83"/>
      <c r="E150" s="93" t="s">
        <v>183</v>
      </c>
      <c r="F150" s="83" t="s">
        <v>120</v>
      </c>
      <c r="G150" s="84" t="s">
        <v>121</v>
      </c>
      <c r="H150" s="99"/>
      <c r="I150" s="83" t="s">
        <v>40</v>
      </c>
      <c r="J150" s="85"/>
      <c r="K150" s="113"/>
      <c r="L150" s="113"/>
      <c r="M150" s="109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  <c r="AA150" s="107"/>
      <c r="AB150" s="107"/>
      <c r="AC150" s="107"/>
      <c r="AD150" s="107"/>
      <c r="AE150" s="107"/>
    </row>
    <row r="151" spans="1:31" ht="16.05" customHeight="1" x14ac:dyDescent="0.3">
      <c r="A151" s="90" t="s">
        <v>64</v>
      </c>
      <c r="B151" s="90" t="s">
        <v>65</v>
      </c>
      <c r="C151" s="90" t="s">
        <v>66</v>
      </c>
      <c r="D151" s="91" t="s">
        <v>67</v>
      </c>
      <c r="E151" s="82" t="s">
        <v>68</v>
      </c>
      <c r="F151" s="82" t="s">
        <v>69</v>
      </c>
      <c r="G151" s="92" t="s">
        <v>4</v>
      </c>
      <c r="H151" s="77"/>
      <c r="I151" s="90" t="s">
        <v>71</v>
      </c>
      <c r="J151" s="82" t="s">
        <v>16</v>
      </c>
      <c r="K151" s="82" t="s">
        <v>84</v>
      </c>
      <c r="L151" s="85"/>
      <c r="M151" s="83"/>
    </row>
    <row r="152" spans="1:31" ht="16.05" customHeight="1" x14ac:dyDescent="0.3">
      <c r="A152" s="83" t="s">
        <v>82</v>
      </c>
      <c r="B152" s="83" t="s">
        <v>9</v>
      </c>
      <c r="C152" s="83" t="s">
        <v>75</v>
      </c>
      <c r="D152" s="83"/>
      <c r="E152" s="93" t="s">
        <v>194</v>
      </c>
      <c r="F152" s="83" t="s">
        <v>156</v>
      </c>
      <c r="G152" s="84" t="s">
        <v>115</v>
      </c>
      <c r="H152" s="99"/>
      <c r="I152" s="83" t="s">
        <v>58</v>
      </c>
      <c r="J152" s="85"/>
      <c r="K152" s="113"/>
      <c r="L152" s="113"/>
      <c r="M152" s="113"/>
    </row>
    <row r="153" spans="1:31" ht="16.05" customHeight="1" x14ac:dyDescent="0.3">
      <c r="A153" s="83"/>
      <c r="B153" s="83"/>
      <c r="C153" s="83"/>
      <c r="D153" s="83"/>
      <c r="E153" s="93" t="s">
        <v>195</v>
      </c>
      <c r="F153" s="83" t="s">
        <v>158</v>
      </c>
      <c r="G153" s="84" t="s">
        <v>115</v>
      </c>
      <c r="H153" s="99"/>
      <c r="I153" s="83" t="s">
        <v>58</v>
      </c>
      <c r="J153" s="85"/>
      <c r="K153" s="113"/>
      <c r="L153" s="113"/>
      <c r="M153" s="113"/>
    </row>
    <row r="154" spans="1:31" ht="16.05" customHeight="1" x14ac:dyDescent="0.3">
      <c r="A154" s="83"/>
      <c r="B154" s="83"/>
      <c r="C154" s="83"/>
      <c r="D154" s="83"/>
      <c r="E154" s="93" t="s">
        <v>170</v>
      </c>
      <c r="F154" s="83" t="s">
        <v>160</v>
      </c>
      <c r="G154" s="84" t="s">
        <v>115</v>
      </c>
      <c r="H154" s="99"/>
      <c r="I154" s="83" t="s">
        <v>58</v>
      </c>
      <c r="J154" s="85"/>
      <c r="K154" s="113"/>
      <c r="L154" s="113"/>
      <c r="M154" s="113"/>
    </row>
    <row r="155" spans="1:31" ht="16.05" customHeight="1" x14ac:dyDescent="0.3">
      <c r="A155" s="83"/>
      <c r="B155" s="83"/>
      <c r="C155" s="83"/>
      <c r="D155" s="83"/>
      <c r="E155" s="93" t="s">
        <v>196</v>
      </c>
      <c r="F155" s="83" t="s">
        <v>162</v>
      </c>
      <c r="G155" s="84" t="s">
        <v>115</v>
      </c>
      <c r="H155" s="99"/>
      <c r="I155" s="83" t="s">
        <v>58</v>
      </c>
      <c r="J155" s="85"/>
      <c r="K155" s="113"/>
      <c r="L155" s="113"/>
      <c r="M155" s="113"/>
    </row>
    <row r="156" spans="1:31" ht="16.05" customHeight="1" x14ac:dyDescent="0.3">
      <c r="A156" s="83"/>
      <c r="B156" s="83"/>
      <c r="C156" s="83"/>
      <c r="D156" s="83"/>
      <c r="E156" s="93" t="s">
        <v>168</v>
      </c>
      <c r="F156" s="83" t="s">
        <v>169</v>
      </c>
      <c r="G156" s="84" t="s">
        <v>115</v>
      </c>
      <c r="H156" s="99"/>
      <c r="I156" s="83" t="s">
        <v>58</v>
      </c>
      <c r="J156" s="85"/>
      <c r="K156" s="113"/>
      <c r="L156" s="113"/>
      <c r="M156" s="113"/>
    </row>
    <row r="157" spans="1:31" ht="16.05" customHeight="1" x14ac:dyDescent="0.3">
      <c r="A157" s="83"/>
      <c r="B157" s="83"/>
      <c r="C157" s="83"/>
      <c r="D157" s="83"/>
      <c r="E157" s="93" t="s">
        <v>147</v>
      </c>
      <c r="F157" s="83" t="s">
        <v>146</v>
      </c>
      <c r="G157" s="84" t="s">
        <v>115</v>
      </c>
      <c r="H157" s="99"/>
      <c r="I157" s="83" t="s">
        <v>40</v>
      </c>
      <c r="J157" s="85"/>
      <c r="K157" s="113"/>
      <c r="L157" s="113"/>
      <c r="M157" s="113"/>
    </row>
    <row r="158" spans="1:31" ht="16.05" customHeight="1" x14ac:dyDescent="0.3">
      <c r="A158" s="83"/>
      <c r="B158" s="83"/>
      <c r="C158" s="83"/>
      <c r="D158" s="83"/>
      <c r="E158" s="93" t="s">
        <v>197</v>
      </c>
      <c r="F158" s="83" t="s">
        <v>198</v>
      </c>
      <c r="G158" s="84" t="s">
        <v>115</v>
      </c>
      <c r="H158" s="99"/>
      <c r="I158" s="83" t="s">
        <v>40</v>
      </c>
      <c r="J158" s="85"/>
      <c r="K158" s="113"/>
      <c r="L158" s="113"/>
      <c r="M158" s="113"/>
    </row>
    <row r="159" spans="1:31" ht="16.05" customHeight="1" x14ac:dyDescent="0.3">
      <c r="A159" s="83"/>
      <c r="B159" s="83"/>
      <c r="C159" s="83"/>
      <c r="D159" s="83"/>
      <c r="E159" s="93" t="s">
        <v>149</v>
      </c>
      <c r="F159" s="83" t="s">
        <v>150</v>
      </c>
      <c r="G159" s="84" t="s">
        <v>118</v>
      </c>
      <c r="H159" s="99"/>
      <c r="I159" s="83" t="s">
        <v>40</v>
      </c>
      <c r="J159" s="85"/>
      <c r="K159" s="113"/>
      <c r="L159" s="113"/>
      <c r="M159" s="113"/>
    </row>
    <row r="160" spans="1:31" ht="16.05" customHeight="1" x14ac:dyDescent="0.3">
      <c r="A160" s="83"/>
      <c r="B160" s="83"/>
      <c r="C160" s="83"/>
      <c r="D160" s="83"/>
      <c r="E160" s="93" t="s">
        <v>151</v>
      </c>
      <c r="F160" s="83" t="s">
        <v>152</v>
      </c>
      <c r="G160" s="84" t="s">
        <v>115</v>
      </c>
      <c r="H160" s="99"/>
      <c r="I160" s="83" t="s">
        <v>40</v>
      </c>
      <c r="J160" s="85"/>
      <c r="K160" s="113"/>
      <c r="L160" s="113"/>
      <c r="M160" s="113"/>
    </row>
    <row r="161" spans="1:13" ht="16.05" customHeight="1" x14ac:dyDescent="0.3">
      <c r="A161" s="83"/>
      <c r="B161" s="83"/>
      <c r="C161" s="83"/>
      <c r="D161" s="83"/>
      <c r="E161" s="93" t="s">
        <v>199</v>
      </c>
      <c r="F161" s="83" t="s">
        <v>200</v>
      </c>
      <c r="G161" s="84" t="s">
        <v>115</v>
      </c>
      <c r="H161" s="99"/>
      <c r="I161" s="83" t="s">
        <v>40</v>
      </c>
      <c r="J161" s="85"/>
      <c r="K161" s="113"/>
      <c r="L161" s="113"/>
      <c r="M161" s="113"/>
    </row>
    <row r="162" spans="1:13" ht="16.05" customHeight="1" x14ac:dyDescent="0.3">
      <c r="A162" s="83"/>
      <c r="B162" s="83"/>
      <c r="C162" s="83"/>
      <c r="D162" s="83"/>
      <c r="E162" s="93" t="s">
        <v>175</v>
      </c>
      <c r="F162" s="83" t="s">
        <v>154</v>
      </c>
      <c r="G162" s="84" t="s">
        <v>121</v>
      </c>
      <c r="H162" s="99"/>
      <c r="I162" s="83" t="s">
        <v>40</v>
      </c>
      <c r="J162" s="85"/>
      <c r="K162" s="113"/>
      <c r="L162" s="113"/>
      <c r="M162" s="113"/>
    </row>
    <row r="163" spans="1:13" ht="16.05" customHeight="1" x14ac:dyDescent="0.3">
      <c r="A163" s="90" t="s">
        <v>64</v>
      </c>
      <c r="B163" s="90" t="s">
        <v>65</v>
      </c>
      <c r="C163" s="90" t="s">
        <v>66</v>
      </c>
      <c r="D163" s="91" t="s">
        <v>67</v>
      </c>
      <c r="E163" s="82" t="s">
        <v>68</v>
      </c>
      <c r="F163" s="82" t="s">
        <v>69</v>
      </c>
      <c r="G163" s="92" t="s">
        <v>4</v>
      </c>
      <c r="H163" s="99"/>
      <c r="I163" s="90" t="s">
        <v>71</v>
      </c>
      <c r="J163" s="82" t="s">
        <v>16</v>
      </c>
      <c r="K163" s="82" t="s">
        <v>211</v>
      </c>
      <c r="L163" s="85"/>
      <c r="M163" s="85"/>
    </row>
    <row r="164" spans="1:13" ht="16.05" customHeight="1" x14ac:dyDescent="0.3">
      <c r="A164" s="83" t="s">
        <v>83</v>
      </c>
      <c r="B164" s="83" t="s">
        <v>9</v>
      </c>
      <c r="C164" s="83" t="s">
        <v>75</v>
      </c>
      <c r="D164" s="83"/>
      <c r="E164" s="93" t="s">
        <v>126</v>
      </c>
      <c r="F164" s="83" t="s">
        <v>127</v>
      </c>
      <c r="G164" s="84" t="s">
        <v>115</v>
      </c>
      <c r="H164" s="99"/>
      <c r="I164" s="83" t="s">
        <v>58</v>
      </c>
      <c r="J164" s="85"/>
      <c r="K164" s="113"/>
      <c r="L164" s="113"/>
      <c r="M164" s="113"/>
    </row>
    <row r="165" spans="1:13" ht="16.05" customHeight="1" x14ac:dyDescent="0.3">
      <c r="A165" s="83"/>
      <c r="B165" s="83"/>
      <c r="C165" s="83"/>
      <c r="D165" s="83"/>
      <c r="E165" s="93" t="s">
        <v>202</v>
      </c>
      <c r="F165" s="83" t="s">
        <v>203</v>
      </c>
      <c r="G165" s="84" t="s">
        <v>115</v>
      </c>
      <c r="H165" s="99"/>
      <c r="I165" s="83" t="s">
        <v>58</v>
      </c>
      <c r="J165" s="85"/>
      <c r="K165" s="113"/>
      <c r="L165" s="113"/>
      <c r="M165" s="113"/>
    </row>
    <row r="166" spans="1:13" ht="16.05" customHeight="1" x14ac:dyDescent="0.3">
      <c r="A166" s="83"/>
      <c r="B166" s="83"/>
      <c r="C166" s="83"/>
      <c r="D166" s="83"/>
      <c r="E166" s="95" t="s">
        <v>189</v>
      </c>
      <c r="F166" s="83" t="s">
        <v>123</v>
      </c>
      <c r="G166" s="84" t="s">
        <v>115</v>
      </c>
      <c r="H166" s="99"/>
      <c r="I166" s="83" t="s">
        <v>58</v>
      </c>
      <c r="J166" s="85"/>
      <c r="K166" s="113"/>
      <c r="L166" s="113"/>
      <c r="M166" s="113"/>
    </row>
    <row r="167" spans="1:13" ht="16.05" customHeight="1" x14ac:dyDescent="0.3">
      <c r="A167" s="83"/>
      <c r="B167" s="83"/>
      <c r="C167" s="83"/>
      <c r="D167" s="83"/>
      <c r="E167" s="93" t="s">
        <v>204</v>
      </c>
      <c r="F167" s="83" t="s">
        <v>123</v>
      </c>
      <c r="G167" s="84" t="s">
        <v>115</v>
      </c>
      <c r="H167" s="99"/>
      <c r="I167" s="83" t="s">
        <v>58</v>
      </c>
      <c r="J167" s="85"/>
      <c r="K167" s="113"/>
      <c r="L167" s="113"/>
      <c r="M167" s="113"/>
    </row>
    <row r="168" spans="1:13" ht="16.05" customHeight="1" x14ac:dyDescent="0.3">
      <c r="A168" s="83"/>
      <c r="B168" s="83"/>
      <c r="C168" s="83"/>
      <c r="D168" s="83"/>
      <c r="E168" s="93" t="s">
        <v>187</v>
      </c>
      <c r="F168" s="83" t="s">
        <v>212</v>
      </c>
      <c r="G168" s="84" t="s">
        <v>115</v>
      </c>
      <c r="H168" s="99"/>
      <c r="I168" s="83" t="s">
        <v>58</v>
      </c>
      <c r="J168" s="85"/>
      <c r="K168" s="113"/>
      <c r="L168" s="113"/>
      <c r="M168" s="113"/>
    </row>
    <row r="169" spans="1:13" ht="16.05" customHeight="1" x14ac:dyDescent="0.3">
      <c r="A169" s="83"/>
      <c r="B169" s="83"/>
      <c r="C169" s="83"/>
      <c r="D169" s="83"/>
      <c r="E169" s="93" t="s">
        <v>207</v>
      </c>
      <c r="F169" s="83" t="s">
        <v>132</v>
      </c>
      <c r="G169" s="84" t="s">
        <v>118</v>
      </c>
      <c r="H169" s="99"/>
      <c r="I169" s="83" t="s">
        <v>58</v>
      </c>
      <c r="J169" s="85"/>
      <c r="K169" s="113"/>
      <c r="L169" s="113"/>
      <c r="M169" s="113"/>
    </row>
    <row r="170" spans="1:13" ht="16.05" customHeight="1" x14ac:dyDescent="0.3">
      <c r="A170" s="83"/>
      <c r="B170" s="83"/>
      <c r="C170" s="83"/>
      <c r="D170" s="83"/>
      <c r="E170" s="93" t="s">
        <v>133</v>
      </c>
      <c r="F170" s="83" t="s">
        <v>134</v>
      </c>
      <c r="G170" s="84" t="s">
        <v>118</v>
      </c>
      <c r="H170" s="99"/>
      <c r="I170" s="83" t="s">
        <v>58</v>
      </c>
      <c r="J170" s="85"/>
      <c r="K170" s="113"/>
      <c r="L170" s="113"/>
      <c r="M170" s="113"/>
    </row>
    <row r="171" spans="1:13" ht="16.05" customHeight="1" x14ac:dyDescent="0.3">
      <c r="A171" s="83"/>
      <c r="B171" s="83"/>
      <c r="C171" s="83"/>
      <c r="D171" s="83"/>
      <c r="E171" s="93" t="s">
        <v>208</v>
      </c>
      <c r="F171" s="83" t="s">
        <v>136</v>
      </c>
      <c r="G171" s="84" t="s">
        <v>118</v>
      </c>
      <c r="H171" s="99"/>
      <c r="I171" s="83" t="s">
        <v>58</v>
      </c>
      <c r="J171" s="85"/>
      <c r="K171" s="113"/>
      <c r="L171" s="113"/>
      <c r="M171" s="113"/>
    </row>
    <row r="172" spans="1:13" ht="16.05" customHeight="1" x14ac:dyDescent="0.3">
      <c r="A172" s="83"/>
      <c r="B172" s="83"/>
      <c r="C172" s="83"/>
      <c r="D172" s="83"/>
      <c r="E172" s="93" t="s">
        <v>137</v>
      </c>
      <c r="F172" s="83" t="s">
        <v>138</v>
      </c>
      <c r="G172" s="84" t="s">
        <v>118</v>
      </c>
      <c r="H172" s="99"/>
      <c r="I172" s="83" t="s">
        <v>58</v>
      </c>
      <c r="J172" s="85"/>
      <c r="K172" s="113"/>
      <c r="L172" s="113"/>
      <c r="M172" s="113"/>
    </row>
    <row r="173" spans="1:13" ht="16.05" customHeight="1" x14ac:dyDescent="0.3">
      <c r="A173" s="83"/>
      <c r="B173" s="83"/>
      <c r="C173" s="83"/>
      <c r="D173" s="83"/>
      <c r="E173" s="93" t="s">
        <v>139</v>
      </c>
      <c r="F173" s="83" t="s">
        <v>209</v>
      </c>
      <c r="G173" s="84" t="s">
        <v>118</v>
      </c>
      <c r="H173" s="99"/>
      <c r="I173" s="83" t="s">
        <v>58</v>
      </c>
      <c r="J173" s="85"/>
      <c r="K173" s="113"/>
      <c r="L173" s="113"/>
      <c r="M173" s="113"/>
    </row>
    <row r="174" spans="1:13" ht="16.05" customHeight="1" x14ac:dyDescent="0.3">
      <c r="A174" s="83"/>
      <c r="B174" s="83"/>
      <c r="C174" s="83"/>
      <c r="D174" s="83"/>
      <c r="E174" s="93" t="s">
        <v>129</v>
      </c>
      <c r="F174" s="83" t="s">
        <v>142</v>
      </c>
      <c r="G174" s="84" t="s">
        <v>118</v>
      </c>
      <c r="H174" s="99"/>
      <c r="I174" s="83" t="s">
        <v>58</v>
      </c>
      <c r="J174" s="85"/>
      <c r="K174" s="113"/>
      <c r="L174" s="113"/>
      <c r="M174" s="113"/>
    </row>
    <row r="175" spans="1:13" ht="16.05" customHeight="1" x14ac:dyDescent="0.3">
      <c r="A175" s="83"/>
      <c r="B175" s="83"/>
      <c r="C175" s="83"/>
      <c r="D175" s="83"/>
      <c r="E175" s="93" t="s">
        <v>210</v>
      </c>
      <c r="F175" s="83" t="s">
        <v>191</v>
      </c>
      <c r="G175" s="84" t="s">
        <v>118</v>
      </c>
      <c r="H175" s="99"/>
      <c r="I175" s="83" t="s">
        <v>58</v>
      </c>
      <c r="J175" s="85"/>
      <c r="K175" s="113"/>
      <c r="L175" s="113"/>
      <c r="M175" s="113"/>
    </row>
    <row r="176" spans="1:13" ht="16.05" customHeight="1" x14ac:dyDescent="0.3">
      <c r="A176" s="83"/>
      <c r="B176" s="83"/>
      <c r="C176" s="83"/>
      <c r="D176" s="83"/>
      <c r="E176" s="93" t="s">
        <v>109</v>
      </c>
      <c r="F176" s="83" t="s">
        <v>176</v>
      </c>
      <c r="G176" s="84" t="s">
        <v>115</v>
      </c>
      <c r="H176" s="99"/>
      <c r="I176" s="83" t="s">
        <v>40</v>
      </c>
      <c r="J176" s="85"/>
      <c r="K176" s="113"/>
      <c r="L176" s="113"/>
      <c r="M176" s="113"/>
    </row>
    <row r="177" spans="1:13" ht="16.05" customHeight="1" x14ac:dyDescent="0.3">
      <c r="A177" s="83"/>
      <c r="B177" s="83"/>
      <c r="C177" s="83"/>
      <c r="D177" s="83"/>
      <c r="E177" s="93" t="s">
        <v>205</v>
      </c>
      <c r="F177" s="83" t="s">
        <v>177</v>
      </c>
      <c r="G177" s="84" t="s">
        <v>115</v>
      </c>
      <c r="H177" s="99"/>
      <c r="I177" s="83" t="s">
        <v>40</v>
      </c>
      <c r="J177" s="85"/>
      <c r="K177" s="113"/>
      <c r="L177" s="113"/>
      <c r="M177" s="113"/>
    </row>
    <row r="178" spans="1:13" ht="16.05" customHeight="1" x14ac:dyDescent="0.3">
      <c r="A178" s="83"/>
      <c r="B178" s="83"/>
      <c r="C178" s="83"/>
      <c r="D178" s="83"/>
      <c r="E178" s="93" t="s">
        <v>111</v>
      </c>
      <c r="F178" s="83" t="s">
        <v>112</v>
      </c>
      <c r="G178" s="84" t="s">
        <v>115</v>
      </c>
      <c r="H178" s="99"/>
      <c r="I178" s="83" t="s">
        <v>40</v>
      </c>
      <c r="J178" s="85"/>
      <c r="K178" s="113"/>
      <c r="L178" s="113"/>
      <c r="M178" s="113"/>
    </row>
    <row r="179" spans="1:13" ht="16.05" customHeight="1" x14ac:dyDescent="0.3">
      <c r="A179" s="83"/>
      <c r="B179" s="83"/>
      <c r="C179" s="83"/>
      <c r="D179" s="83"/>
      <c r="E179" s="93" t="s">
        <v>181</v>
      </c>
      <c r="F179" s="83" t="s">
        <v>182</v>
      </c>
      <c r="G179" s="84" t="s">
        <v>118</v>
      </c>
      <c r="H179" s="99"/>
      <c r="I179" s="83" t="s">
        <v>40</v>
      </c>
      <c r="J179" s="85"/>
      <c r="K179" s="113"/>
      <c r="L179" s="113"/>
      <c r="M179" s="113"/>
    </row>
    <row r="180" spans="1:13" ht="16.05" customHeight="1" x14ac:dyDescent="0.3">
      <c r="A180" s="83"/>
      <c r="B180" s="83"/>
      <c r="C180" s="83"/>
      <c r="D180" s="83"/>
      <c r="E180" s="93" t="s">
        <v>180</v>
      </c>
      <c r="F180" s="83" t="s">
        <v>114</v>
      </c>
      <c r="G180" s="84" t="s">
        <v>115</v>
      </c>
      <c r="H180" s="99"/>
      <c r="I180" s="83" t="s">
        <v>40</v>
      </c>
      <c r="J180" s="85"/>
      <c r="K180" s="113"/>
      <c r="L180" s="113"/>
      <c r="M180" s="113"/>
    </row>
    <row r="181" spans="1:13" ht="16.05" customHeight="1" x14ac:dyDescent="0.3">
      <c r="A181" s="83"/>
      <c r="B181" s="83"/>
      <c r="C181" s="83"/>
      <c r="D181" s="83"/>
      <c r="E181" s="93" t="s">
        <v>206</v>
      </c>
      <c r="F181" s="83" t="s">
        <v>117</v>
      </c>
      <c r="G181" s="84" t="s">
        <v>118</v>
      </c>
      <c r="H181" s="99"/>
      <c r="I181" s="83" t="s">
        <v>40</v>
      </c>
      <c r="J181" s="85"/>
      <c r="K181" s="113"/>
      <c r="L181" s="113"/>
      <c r="M181" s="113"/>
    </row>
    <row r="182" spans="1:13" ht="16.05" customHeight="1" x14ac:dyDescent="0.3">
      <c r="A182" s="83"/>
      <c r="B182" s="83"/>
      <c r="C182" s="83"/>
      <c r="D182" s="83"/>
      <c r="E182" s="93" t="s">
        <v>183</v>
      </c>
      <c r="F182" s="83" t="s">
        <v>120</v>
      </c>
      <c r="G182" s="84" t="s">
        <v>121</v>
      </c>
      <c r="H182" s="99"/>
      <c r="I182" s="83" t="s">
        <v>40</v>
      </c>
      <c r="J182" s="85"/>
      <c r="K182" s="113"/>
      <c r="L182" s="113"/>
      <c r="M182" s="113"/>
    </row>
    <row r="183" spans="1:13" ht="16.05" customHeight="1" x14ac:dyDescent="0.3">
      <c r="A183" s="77"/>
      <c r="B183" s="77"/>
      <c r="C183" s="77"/>
      <c r="D183" s="77"/>
      <c r="E183" s="77"/>
      <c r="F183" s="77"/>
      <c r="G183" s="75"/>
      <c r="H183" s="75"/>
      <c r="I183" s="77"/>
      <c r="J183" s="77"/>
      <c r="K183" s="77"/>
      <c r="L183" s="75"/>
      <c r="M183" s="85"/>
    </row>
    <row r="184" spans="1:13" ht="16.05" customHeight="1" x14ac:dyDescent="0.3">
      <c r="A184" s="90" t="s">
        <v>64</v>
      </c>
      <c r="B184" s="90" t="s">
        <v>65</v>
      </c>
      <c r="C184" s="90" t="s">
        <v>66</v>
      </c>
      <c r="D184" s="91" t="s">
        <v>67</v>
      </c>
      <c r="E184" s="82" t="s">
        <v>68</v>
      </c>
      <c r="F184" s="82" t="s">
        <v>69</v>
      </c>
      <c r="G184" s="92" t="s">
        <v>4</v>
      </c>
      <c r="H184" s="77"/>
      <c r="I184" s="90" t="s">
        <v>71</v>
      </c>
      <c r="J184" s="82" t="s">
        <v>16</v>
      </c>
      <c r="K184" s="82" t="s">
        <v>85</v>
      </c>
      <c r="L184" s="82"/>
      <c r="M184" s="85"/>
    </row>
    <row r="185" spans="1:13" ht="16.05" customHeight="1" x14ac:dyDescent="0.3">
      <c r="A185" s="83" t="s">
        <v>82</v>
      </c>
      <c r="B185" s="83" t="s">
        <v>10</v>
      </c>
      <c r="C185" s="83" t="s">
        <v>75</v>
      </c>
      <c r="D185" s="83"/>
      <c r="E185" s="93" t="s">
        <v>194</v>
      </c>
      <c r="F185" s="83" t="s">
        <v>156</v>
      </c>
      <c r="G185" s="84" t="s">
        <v>115</v>
      </c>
      <c r="H185" s="99"/>
      <c r="I185" s="83" t="s">
        <v>58</v>
      </c>
      <c r="J185" s="109"/>
      <c r="K185" s="85"/>
      <c r="L185" s="85"/>
      <c r="M185" s="85"/>
    </row>
    <row r="186" spans="1:13" ht="16.05" customHeight="1" x14ac:dyDescent="0.3">
      <c r="A186" s="83"/>
      <c r="B186" s="83"/>
      <c r="C186" s="83"/>
      <c r="D186" s="83"/>
      <c r="E186" s="93" t="s">
        <v>195</v>
      </c>
      <c r="F186" s="83" t="s">
        <v>158</v>
      </c>
      <c r="G186" s="84" t="s">
        <v>115</v>
      </c>
      <c r="H186" s="99"/>
      <c r="I186" s="83" t="s">
        <v>58</v>
      </c>
      <c r="J186" s="109"/>
      <c r="K186" s="85"/>
      <c r="L186" s="83"/>
      <c r="M186" s="85"/>
    </row>
    <row r="187" spans="1:13" ht="16.05" customHeight="1" x14ac:dyDescent="0.3">
      <c r="A187" s="83"/>
      <c r="B187" s="83"/>
      <c r="C187" s="83"/>
      <c r="D187" s="83"/>
      <c r="E187" s="93" t="s">
        <v>170</v>
      </c>
      <c r="F187" s="83" t="s">
        <v>160</v>
      </c>
      <c r="G187" s="84" t="s">
        <v>115</v>
      </c>
      <c r="H187" s="99"/>
      <c r="I187" s="83" t="s">
        <v>58</v>
      </c>
      <c r="J187" s="109"/>
      <c r="K187" s="85"/>
      <c r="L187" s="83"/>
      <c r="M187" s="77"/>
    </row>
    <row r="188" spans="1:13" ht="16.05" customHeight="1" x14ac:dyDescent="0.3">
      <c r="A188" s="83"/>
      <c r="B188" s="83"/>
      <c r="C188" s="83"/>
      <c r="D188" s="83"/>
      <c r="E188" s="93" t="s">
        <v>196</v>
      </c>
      <c r="F188" s="83" t="s">
        <v>162</v>
      </c>
      <c r="G188" s="84" t="s">
        <v>115</v>
      </c>
      <c r="H188" s="99"/>
      <c r="I188" s="83" t="s">
        <v>58</v>
      </c>
      <c r="J188" s="109"/>
      <c r="K188" s="85"/>
      <c r="L188" s="83"/>
      <c r="M188" s="77"/>
    </row>
    <row r="189" spans="1:13" ht="16.05" customHeight="1" x14ac:dyDescent="0.3">
      <c r="A189" s="83"/>
      <c r="B189" s="83"/>
      <c r="C189" s="83"/>
      <c r="D189" s="83"/>
      <c r="E189" s="93" t="s">
        <v>168</v>
      </c>
      <c r="F189" s="83" t="s">
        <v>169</v>
      </c>
      <c r="G189" s="84" t="s">
        <v>115</v>
      </c>
      <c r="H189" s="99"/>
      <c r="I189" s="83" t="s">
        <v>58</v>
      </c>
      <c r="J189" s="109"/>
      <c r="K189" s="85"/>
      <c r="L189" s="83"/>
      <c r="M189" s="77"/>
    </row>
    <row r="190" spans="1:13" ht="16.05" customHeight="1" x14ac:dyDescent="0.3">
      <c r="A190" s="83"/>
      <c r="B190" s="83"/>
      <c r="C190" s="83"/>
      <c r="D190" s="83"/>
      <c r="E190" s="93" t="s">
        <v>147</v>
      </c>
      <c r="F190" s="83" t="s">
        <v>146</v>
      </c>
      <c r="G190" s="84" t="s">
        <v>115</v>
      </c>
      <c r="H190" s="99"/>
      <c r="I190" s="83" t="s">
        <v>40</v>
      </c>
      <c r="J190" s="109"/>
      <c r="K190" s="85"/>
      <c r="L190" s="83"/>
      <c r="M190" s="77"/>
    </row>
    <row r="191" spans="1:13" ht="16.05" customHeight="1" x14ac:dyDescent="0.3">
      <c r="A191" s="83"/>
      <c r="B191" s="83"/>
      <c r="C191" s="83"/>
      <c r="D191" s="83"/>
      <c r="E191" s="93" t="s">
        <v>197</v>
      </c>
      <c r="F191" s="83" t="s">
        <v>198</v>
      </c>
      <c r="G191" s="84" t="s">
        <v>115</v>
      </c>
      <c r="H191" s="99"/>
      <c r="I191" s="83" t="s">
        <v>40</v>
      </c>
      <c r="J191" s="109"/>
      <c r="K191" s="85"/>
      <c r="L191" s="83"/>
      <c r="M191" s="77"/>
    </row>
    <row r="192" spans="1:13" ht="16.05" customHeight="1" x14ac:dyDescent="0.3">
      <c r="A192" s="83"/>
      <c r="B192" s="83"/>
      <c r="C192" s="83"/>
      <c r="D192" s="83"/>
      <c r="E192" s="93" t="s">
        <v>147</v>
      </c>
      <c r="F192" s="83" t="s">
        <v>148</v>
      </c>
      <c r="G192" s="84" t="s">
        <v>118</v>
      </c>
      <c r="H192" s="99"/>
      <c r="I192" s="83" t="s">
        <v>40</v>
      </c>
      <c r="J192" s="109"/>
      <c r="K192" s="85"/>
      <c r="L192" s="83"/>
      <c r="M192" s="77"/>
    </row>
    <row r="193" spans="1:13" ht="16.05" customHeight="1" x14ac:dyDescent="0.3">
      <c r="A193" s="83"/>
      <c r="B193" s="83"/>
      <c r="C193" s="83"/>
      <c r="D193" s="83"/>
      <c r="E193" s="93" t="s">
        <v>151</v>
      </c>
      <c r="F193" s="83" t="s">
        <v>152</v>
      </c>
      <c r="G193" s="84" t="s">
        <v>115</v>
      </c>
      <c r="H193" s="99"/>
      <c r="I193" s="83" t="s">
        <v>40</v>
      </c>
      <c r="J193" s="109"/>
      <c r="K193" s="85"/>
      <c r="L193" s="83"/>
      <c r="M193" s="77"/>
    </row>
    <row r="194" spans="1:13" ht="16.05" customHeight="1" x14ac:dyDescent="0.3">
      <c r="A194" s="83"/>
      <c r="B194" s="83"/>
      <c r="C194" s="83"/>
      <c r="D194" s="83"/>
      <c r="E194" s="93" t="s">
        <v>199</v>
      </c>
      <c r="F194" s="83" t="s">
        <v>200</v>
      </c>
      <c r="G194" s="84" t="s">
        <v>115</v>
      </c>
      <c r="H194" s="99"/>
      <c r="I194" s="83" t="s">
        <v>40</v>
      </c>
      <c r="J194" s="109"/>
      <c r="K194" s="85"/>
      <c r="L194" s="83"/>
    </row>
    <row r="195" spans="1:13" ht="16.05" customHeight="1" x14ac:dyDescent="0.3">
      <c r="A195" s="83"/>
      <c r="B195" s="83"/>
      <c r="C195" s="83"/>
      <c r="D195" s="83"/>
      <c r="E195" s="93" t="s">
        <v>175</v>
      </c>
      <c r="F195" s="83" t="s">
        <v>154</v>
      </c>
      <c r="G195" s="84" t="s">
        <v>121</v>
      </c>
      <c r="H195" s="99"/>
      <c r="I195" s="83" t="s">
        <v>40</v>
      </c>
      <c r="J195" s="109"/>
      <c r="K195" s="85"/>
      <c r="L195" s="83"/>
    </row>
    <row r="196" spans="1:13" ht="16.05" customHeight="1" x14ac:dyDescent="0.3">
      <c r="A196" s="83"/>
      <c r="B196" s="83"/>
      <c r="C196" s="83"/>
      <c r="D196" s="83"/>
      <c r="E196" s="76"/>
      <c r="F196" s="83"/>
      <c r="G196" s="84"/>
      <c r="H196" s="77"/>
      <c r="I196" s="83"/>
      <c r="J196" s="85"/>
      <c r="K196" s="85"/>
      <c r="L196" s="83"/>
    </row>
    <row r="197" spans="1:13" ht="16.05" customHeight="1" x14ac:dyDescent="0.3">
      <c r="A197" s="90"/>
      <c r="B197" s="90"/>
      <c r="C197" s="90"/>
      <c r="D197" s="91"/>
      <c r="E197" s="82"/>
      <c r="F197" s="82"/>
      <c r="G197" s="92"/>
      <c r="H197" s="77"/>
      <c r="I197" s="90"/>
      <c r="J197" s="82"/>
      <c r="K197" s="82"/>
      <c r="L197" s="82"/>
    </row>
    <row r="198" spans="1:13" ht="16.05" customHeight="1" x14ac:dyDescent="0.3">
      <c r="A198" s="90" t="s">
        <v>83</v>
      </c>
      <c r="B198" s="90" t="s">
        <v>10</v>
      </c>
      <c r="C198" s="90" t="s">
        <v>75</v>
      </c>
      <c r="D198" s="90"/>
      <c r="E198" s="115"/>
      <c r="F198" s="82"/>
      <c r="G198" s="92"/>
      <c r="H198" s="79"/>
      <c r="I198" s="90"/>
      <c r="J198" s="82"/>
      <c r="K198" s="82" t="s">
        <v>86</v>
      </c>
      <c r="L198" s="83"/>
    </row>
    <row r="199" spans="1:13" ht="16.05" customHeight="1" x14ac:dyDescent="0.3">
      <c r="A199" s="83"/>
      <c r="B199" s="83"/>
      <c r="C199" s="83"/>
      <c r="D199" s="83"/>
      <c r="E199" s="93" t="s">
        <v>126</v>
      </c>
      <c r="F199" s="83" t="s">
        <v>127</v>
      </c>
      <c r="G199" s="84" t="s">
        <v>115</v>
      </c>
      <c r="H199" s="99"/>
      <c r="I199" s="83" t="s">
        <v>58</v>
      </c>
      <c r="J199" s="109"/>
      <c r="K199" s="85"/>
      <c r="L199" s="83"/>
    </row>
    <row r="200" spans="1:13" ht="16.05" customHeight="1" x14ac:dyDescent="0.3">
      <c r="A200" s="83"/>
      <c r="B200" s="83"/>
      <c r="C200" s="83"/>
      <c r="D200" s="83"/>
      <c r="E200" s="93" t="s">
        <v>202</v>
      </c>
      <c r="F200" s="83" t="s">
        <v>203</v>
      </c>
      <c r="G200" s="84" t="s">
        <v>115</v>
      </c>
      <c r="H200" s="99"/>
      <c r="I200" s="83" t="s">
        <v>58</v>
      </c>
      <c r="J200" s="109"/>
      <c r="K200" s="85"/>
      <c r="L200" s="83"/>
    </row>
    <row r="201" spans="1:13" ht="16.05" customHeight="1" x14ac:dyDescent="0.3">
      <c r="A201" s="83"/>
      <c r="B201" s="83"/>
      <c r="C201" s="83"/>
      <c r="D201" s="83"/>
      <c r="E201" s="95" t="s">
        <v>189</v>
      </c>
      <c r="F201" s="83" t="s">
        <v>123</v>
      </c>
      <c r="G201" s="84" t="s">
        <v>115</v>
      </c>
      <c r="H201" s="99"/>
      <c r="I201" s="83" t="s">
        <v>58</v>
      </c>
      <c r="J201" s="109"/>
      <c r="K201" s="85"/>
      <c r="L201" s="85"/>
    </row>
    <row r="202" spans="1:13" ht="16.05" customHeight="1" x14ac:dyDescent="0.3">
      <c r="A202" s="83"/>
      <c r="B202" s="83"/>
      <c r="C202" s="83"/>
      <c r="D202" s="83"/>
      <c r="E202" s="93" t="s">
        <v>204</v>
      </c>
      <c r="F202" s="83" t="s">
        <v>123</v>
      </c>
      <c r="G202" s="84" t="s">
        <v>115</v>
      </c>
      <c r="H202" s="99"/>
      <c r="I202" s="83" t="s">
        <v>58</v>
      </c>
      <c r="J202" s="109"/>
      <c r="K202" s="85"/>
      <c r="L202" s="85"/>
    </row>
    <row r="203" spans="1:13" ht="16.05" customHeight="1" x14ac:dyDescent="0.3">
      <c r="A203" s="83"/>
      <c r="B203" s="83"/>
      <c r="C203" s="83"/>
      <c r="D203" s="83"/>
      <c r="E203" s="93" t="s">
        <v>187</v>
      </c>
      <c r="F203" s="83" t="s">
        <v>212</v>
      </c>
      <c r="G203" s="84" t="s">
        <v>115</v>
      </c>
      <c r="H203" s="99"/>
      <c r="I203" s="83" t="s">
        <v>58</v>
      </c>
      <c r="J203" s="109"/>
      <c r="K203" s="85"/>
      <c r="L203" s="85"/>
    </row>
    <row r="204" spans="1:13" ht="16.05" customHeight="1" x14ac:dyDescent="0.3">
      <c r="A204" s="83"/>
      <c r="B204" s="83"/>
      <c r="C204" s="83"/>
      <c r="D204" s="83"/>
      <c r="E204" s="93" t="s">
        <v>207</v>
      </c>
      <c r="F204" s="83" t="s">
        <v>132</v>
      </c>
      <c r="G204" s="84" t="s">
        <v>118</v>
      </c>
      <c r="H204" s="99"/>
      <c r="I204" s="83" t="s">
        <v>58</v>
      </c>
      <c r="J204" s="109"/>
      <c r="K204" s="85"/>
      <c r="L204" s="85"/>
    </row>
    <row r="205" spans="1:13" ht="16.05" customHeight="1" x14ac:dyDescent="0.3">
      <c r="A205" s="83"/>
      <c r="B205" s="83"/>
      <c r="C205" s="83"/>
      <c r="D205" s="83"/>
      <c r="E205" s="93" t="s">
        <v>133</v>
      </c>
      <c r="F205" s="83" t="s">
        <v>134</v>
      </c>
      <c r="G205" s="84" t="s">
        <v>118</v>
      </c>
      <c r="H205" s="99"/>
      <c r="I205" s="83" t="s">
        <v>58</v>
      </c>
      <c r="J205" s="109"/>
      <c r="K205" s="85"/>
      <c r="L205" s="85"/>
    </row>
    <row r="206" spans="1:13" ht="16.05" customHeight="1" x14ac:dyDescent="0.3">
      <c r="A206" s="83"/>
      <c r="B206" s="83"/>
      <c r="C206" s="83"/>
      <c r="D206" s="83"/>
      <c r="E206" s="93" t="s">
        <v>208</v>
      </c>
      <c r="F206" s="83" t="s">
        <v>136</v>
      </c>
      <c r="G206" s="84" t="s">
        <v>118</v>
      </c>
      <c r="H206" s="99"/>
      <c r="I206" s="83" t="s">
        <v>58</v>
      </c>
      <c r="J206" s="109"/>
      <c r="K206" s="85"/>
      <c r="L206" s="85"/>
    </row>
    <row r="207" spans="1:13" ht="16.05" customHeight="1" x14ac:dyDescent="0.3">
      <c r="A207" s="83"/>
      <c r="B207" s="83"/>
      <c r="C207" s="83"/>
      <c r="D207" s="83"/>
      <c r="E207" s="93" t="s">
        <v>137</v>
      </c>
      <c r="F207" s="83" t="s">
        <v>138</v>
      </c>
      <c r="G207" s="84" t="s">
        <v>118</v>
      </c>
      <c r="H207" s="99"/>
      <c r="I207" s="83" t="s">
        <v>58</v>
      </c>
      <c r="J207" s="109"/>
      <c r="K207" s="85"/>
      <c r="L207" s="85"/>
    </row>
    <row r="208" spans="1:13" ht="16.05" customHeight="1" x14ac:dyDescent="0.3">
      <c r="A208" s="83"/>
      <c r="B208" s="83"/>
      <c r="C208" s="83"/>
      <c r="D208" s="83"/>
      <c r="E208" s="93" t="s">
        <v>139</v>
      </c>
      <c r="F208" s="83" t="s">
        <v>209</v>
      </c>
      <c r="G208" s="84" t="s">
        <v>118</v>
      </c>
      <c r="H208" s="99"/>
      <c r="I208" s="83" t="s">
        <v>58</v>
      </c>
      <c r="J208" s="109"/>
      <c r="K208" s="85"/>
      <c r="L208" s="85"/>
    </row>
    <row r="209" spans="1:12" ht="16.05" customHeight="1" x14ac:dyDescent="0.3">
      <c r="A209" s="83"/>
      <c r="B209" s="83"/>
      <c r="C209" s="83"/>
      <c r="D209" s="83"/>
      <c r="E209" s="93" t="s">
        <v>210</v>
      </c>
      <c r="F209" s="83" t="s">
        <v>191</v>
      </c>
      <c r="G209" s="84" t="s">
        <v>118</v>
      </c>
      <c r="H209" s="99"/>
      <c r="I209" s="83" t="s">
        <v>58</v>
      </c>
      <c r="J209" s="109"/>
      <c r="K209" s="85"/>
      <c r="L209" s="85"/>
    </row>
    <row r="210" spans="1:12" ht="16.05" customHeight="1" x14ac:dyDescent="0.3">
      <c r="A210" s="83"/>
      <c r="B210" s="83"/>
      <c r="C210" s="83"/>
      <c r="D210" s="83"/>
      <c r="E210" s="93" t="s">
        <v>109</v>
      </c>
      <c r="F210" s="83" t="s">
        <v>176</v>
      </c>
      <c r="G210" s="84" t="s">
        <v>115</v>
      </c>
      <c r="H210" s="99"/>
      <c r="I210" s="83" t="s">
        <v>40</v>
      </c>
      <c r="J210" s="109"/>
      <c r="K210" s="85"/>
      <c r="L210" s="85"/>
    </row>
    <row r="211" spans="1:12" ht="16.05" customHeight="1" x14ac:dyDescent="0.3">
      <c r="A211" s="83"/>
      <c r="B211" s="83"/>
      <c r="C211" s="83"/>
      <c r="D211" s="83"/>
      <c r="E211" s="93" t="s">
        <v>111</v>
      </c>
      <c r="F211" s="83" t="s">
        <v>112</v>
      </c>
      <c r="G211" s="84" t="s">
        <v>115</v>
      </c>
      <c r="H211" s="99"/>
      <c r="I211" s="83" t="s">
        <v>40</v>
      </c>
      <c r="J211" s="109"/>
      <c r="K211" s="85"/>
      <c r="L211" s="85"/>
    </row>
    <row r="212" spans="1:12" ht="16.05" customHeight="1" x14ac:dyDescent="0.3">
      <c r="A212" s="79"/>
      <c r="B212" s="76"/>
      <c r="C212" s="76"/>
      <c r="D212" s="76"/>
      <c r="E212" s="93" t="s">
        <v>180</v>
      </c>
      <c r="F212" s="83" t="s">
        <v>114</v>
      </c>
      <c r="G212" s="84" t="s">
        <v>115</v>
      </c>
      <c r="H212" s="99"/>
      <c r="I212" s="83" t="s">
        <v>40</v>
      </c>
      <c r="J212" s="114"/>
      <c r="K212" s="77"/>
      <c r="L212" s="75"/>
    </row>
    <row r="213" spans="1:12" ht="16.05" customHeight="1" x14ac:dyDescent="0.3">
      <c r="A213" s="76"/>
      <c r="B213" s="76"/>
      <c r="C213" s="76"/>
      <c r="D213" s="76"/>
      <c r="E213" s="93" t="s">
        <v>206</v>
      </c>
      <c r="F213" s="83" t="s">
        <v>117</v>
      </c>
      <c r="G213" s="84" t="s">
        <v>118</v>
      </c>
      <c r="H213" s="99"/>
      <c r="I213" s="83" t="s">
        <v>40</v>
      </c>
      <c r="J213" s="114"/>
      <c r="K213" s="77"/>
      <c r="L213" s="75"/>
    </row>
    <row r="214" spans="1:12" ht="16.05" customHeight="1" x14ac:dyDescent="0.3">
      <c r="A214" s="76"/>
      <c r="B214" s="76"/>
      <c r="C214" s="76"/>
      <c r="D214" s="76"/>
      <c r="E214" s="93" t="s">
        <v>183</v>
      </c>
      <c r="F214" s="83" t="s">
        <v>120</v>
      </c>
      <c r="G214" s="84" t="s">
        <v>121</v>
      </c>
      <c r="H214" s="99"/>
      <c r="I214" s="83" t="s">
        <v>40</v>
      </c>
      <c r="J214" s="114"/>
      <c r="K214" s="77"/>
      <c r="L214" s="75"/>
    </row>
    <row r="215" spans="1:12" ht="16.05" customHeight="1" x14ac:dyDescent="0.3">
      <c r="A215" s="76"/>
      <c r="B215" s="76"/>
      <c r="C215" s="76"/>
      <c r="D215" s="76"/>
      <c r="E215" s="77"/>
      <c r="F215" s="77"/>
      <c r="G215" s="75"/>
      <c r="H215" s="75"/>
      <c r="I215" s="76"/>
      <c r="J215" s="77"/>
      <c r="K215" s="77"/>
      <c r="L215" s="75"/>
    </row>
    <row r="216" spans="1:12" ht="16.05" customHeight="1" x14ac:dyDescent="0.3">
      <c r="A216" s="115" t="s">
        <v>214</v>
      </c>
      <c r="B216" s="76"/>
      <c r="C216" s="76"/>
      <c r="D216" s="76"/>
      <c r="E216" s="96"/>
      <c r="F216" s="77"/>
      <c r="G216" s="75"/>
      <c r="H216" s="75"/>
      <c r="I216" s="76"/>
      <c r="J216" s="77"/>
      <c r="K216" s="77"/>
      <c r="L216" s="75"/>
    </row>
    <row r="217" spans="1:12" ht="16.05" customHeight="1" x14ac:dyDescent="0.3">
      <c r="A217" s="76"/>
      <c r="B217" s="76"/>
      <c r="C217" s="76"/>
      <c r="D217" s="76">
        <v>1</v>
      </c>
      <c r="E217" s="77" t="s">
        <v>40</v>
      </c>
      <c r="F217" s="77"/>
      <c r="G217" s="75"/>
      <c r="H217" s="75"/>
      <c r="I217" s="76"/>
      <c r="J217" s="77" t="s">
        <v>215</v>
      </c>
      <c r="K217" s="77"/>
      <c r="L217" s="75"/>
    </row>
    <row r="218" spans="1:12" ht="16.05" customHeight="1" x14ac:dyDescent="0.3">
      <c r="A218" s="77"/>
      <c r="B218" s="77"/>
      <c r="C218" s="77"/>
      <c r="D218" s="77"/>
      <c r="E218" s="77" t="s">
        <v>217</v>
      </c>
      <c r="F218" s="77"/>
      <c r="G218" s="75"/>
      <c r="H218" s="75"/>
      <c r="I218" s="77"/>
      <c r="J218" s="77"/>
      <c r="K218" s="77"/>
      <c r="L218" s="75"/>
    </row>
    <row r="219" spans="1:12" ht="16.05" customHeight="1" x14ac:dyDescent="0.25">
      <c r="D219">
        <v>2</v>
      </c>
      <c r="E219" t="s">
        <v>58</v>
      </c>
      <c r="J219" t="s">
        <v>216</v>
      </c>
    </row>
    <row r="220" spans="1:12" ht="16.05" customHeight="1" x14ac:dyDescent="0.3">
      <c r="E220" s="116" t="s">
        <v>218</v>
      </c>
    </row>
  </sheetData>
  <mergeCells count="16">
    <mergeCell ref="C9:F9"/>
    <mergeCell ref="C10:I10"/>
    <mergeCell ref="C11:I11"/>
    <mergeCell ref="A12:B12"/>
    <mergeCell ref="D12:I12"/>
    <mergeCell ref="A5:B5"/>
    <mergeCell ref="C5:F5"/>
    <mergeCell ref="C6:F6"/>
    <mergeCell ref="C7:F7"/>
    <mergeCell ref="C8:F8"/>
    <mergeCell ref="A1:F1"/>
    <mergeCell ref="A2:F2"/>
    <mergeCell ref="A3:B3"/>
    <mergeCell ref="C3:F3"/>
    <mergeCell ref="A4:B4"/>
    <mergeCell ref="C4:F4"/>
  </mergeCells>
  <hyperlinks>
    <hyperlink ref="C9" r:id="rId1" xr:uid="{2FE61843-B19E-457B-B419-3DA351DC5B64}"/>
  </hyperlinks>
  <pageMargins left="0.25" right="0.25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B21" sqref="B21"/>
    </sheetView>
  </sheetViews>
  <sheetFormatPr defaultColWidth="9.109375" defaultRowHeight="15" x14ac:dyDescent="0.25"/>
  <cols>
    <col min="1" max="1" width="22.109375" style="68" customWidth="1"/>
    <col min="2" max="4" width="9.109375" style="67"/>
    <col min="5" max="16384" width="9.109375" style="66"/>
  </cols>
  <sheetData>
    <row r="1" spans="1:4" s="69" customFormat="1" x14ac:dyDescent="0.25">
      <c r="A1" s="70" t="s">
        <v>20</v>
      </c>
      <c r="B1" s="71" t="s">
        <v>23</v>
      </c>
      <c r="C1" s="71" t="s">
        <v>22</v>
      </c>
      <c r="D1" s="71" t="s">
        <v>21</v>
      </c>
    </row>
    <row r="2" spans="1:4" x14ac:dyDescent="0.25">
      <c r="A2" s="68" t="str">
        <f>Poängprotokoll!B1</f>
        <v>Hässelby SK lag 1</v>
      </c>
      <c r="B2" s="67">
        <f>Poängprotokoll!P27</f>
        <v>26842</v>
      </c>
      <c r="C2" s="67">
        <f>Poängprotokoll!P28</f>
        <v>10086</v>
      </c>
      <c r="D2" s="67">
        <f>Poängprotokoll!P29</f>
        <v>11488</v>
      </c>
    </row>
    <row r="3" spans="1:4" x14ac:dyDescent="0.25">
      <c r="A3" s="68" t="str">
        <f>Poängprotokoll!B34</f>
        <v>Bromma IF</v>
      </c>
      <c r="B3" s="67">
        <f>Poängprotokoll!P60</f>
        <v>28141</v>
      </c>
      <c r="C3" s="67">
        <f>Poängprotokoll!P61</f>
        <v>10399</v>
      </c>
      <c r="D3" s="67">
        <f>Poängprotokoll!P62</f>
        <v>12364</v>
      </c>
    </row>
    <row r="4" spans="1:4" x14ac:dyDescent="0.25">
      <c r="A4" s="68" t="str">
        <f>Poängprotokoll!B67</f>
        <v>Hässelby SK tjejlag</v>
      </c>
      <c r="B4" s="67">
        <f>Poängprotokoll!P93</f>
        <v>9483</v>
      </c>
      <c r="C4" s="67">
        <f>Poängprotokoll!P94</f>
        <v>9483</v>
      </c>
      <c r="D4" s="67">
        <f>Poängprotokoll!P95</f>
        <v>0</v>
      </c>
    </row>
    <row r="5" spans="1:4" x14ac:dyDescent="0.25">
      <c r="A5" s="68">
        <f>Poängprotokoll!B100</f>
        <v>0</v>
      </c>
      <c r="B5" s="67">
        <f>Poängprotokoll!P126</f>
        <v>0</v>
      </c>
      <c r="C5" s="67">
        <f>Poängprotokoll!P127</f>
        <v>0</v>
      </c>
      <c r="D5" s="67">
        <f>Poängprotokoll!P128</f>
        <v>0</v>
      </c>
    </row>
    <row r="6" spans="1:4" x14ac:dyDescent="0.25">
      <c r="A6" s="68">
        <f>Poängprotokoll!B133</f>
        <v>0</v>
      </c>
      <c r="B6" s="67">
        <f>Poängprotokoll!P159</f>
        <v>0</v>
      </c>
      <c r="C6" s="67">
        <f>Poängprotokoll!P160</f>
        <v>0</v>
      </c>
      <c r="D6" s="67">
        <f>Poängprotokoll!P161</f>
        <v>0</v>
      </c>
    </row>
    <row r="7" spans="1:4" x14ac:dyDescent="0.25">
      <c r="A7" s="68">
        <f>Poängprotokoll!B166</f>
        <v>0</v>
      </c>
      <c r="B7" s="67">
        <f>Poängprotokoll!P192</f>
        <v>0</v>
      </c>
      <c r="C7" s="67">
        <f>Poängprotokoll!P193</f>
        <v>0</v>
      </c>
      <c r="D7" s="67">
        <f>Poängprotokoll!P194</f>
        <v>0</v>
      </c>
    </row>
    <row r="8" spans="1:4" x14ac:dyDescent="0.25">
      <c r="A8" s="68">
        <f>Poängprotokoll!B199</f>
        <v>0</v>
      </c>
      <c r="B8" s="67">
        <f>Poängprotokoll!P225</f>
        <v>0</v>
      </c>
      <c r="C8" s="67">
        <f>Poängprotokoll!P226</f>
        <v>0</v>
      </c>
      <c r="D8" s="67">
        <f>Poängprotokoll!P227</f>
        <v>0</v>
      </c>
    </row>
    <row r="9" spans="1:4" x14ac:dyDescent="0.25">
      <c r="A9" s="68">
        <f>Poängprotokoll!B232</f>
        <v>0</v>
      </c>
      <c r="B9" s="67">
        <f>Poängprotokoll!P258</f>
        <v>0</v>
      </c>
      <c r="C9" s="67">
        <f>Poängprotokoll!P259</f>
        <v>0</v>
      </c>
      <c r="D9" s="67">
        <f>Poängprotokoll!P260</f>
        <v>0</v>
      </c>
    </row>
    <row r="10" spans="1:4" x14ac:dyDescent="0.25">
      <c r="A10" s="68">
        <f>Poängprotokoll!B265</f>
        <v>0</v>
      </c>
      <c r="B10" s="67">
        <f>Poängprotokoll!P291</f>
        <v>0</v>
      </c>
      <c r="C10" s="67">
        <f>Poängprotokoll!P292</f>
        <v>0</v>
      </c>
      <c r="D10" s="67">
        <f>Poängprotokoll!P293</f>
        <v>0</v>
      </c>
    </row>
    <row r="11" spans="1:4" x14ac:dyDescent="0.25">
      <c r="A11" s="68">
        <f>Poängprotokoll!B298</f>
        <v>0</v>
      </c>
      <c r="B11" s="67">
        <f>Poängprotokoll!P324</f>
        <v>0</v>
      </c>
      <c r="C11" s="67">
        <f>Poängprotokoll!P325</f>
        <v>0</v>
      </c>
      <c r="D11" s="67">
        <f>Poängprotokoll!P326</f>
        <v>0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Poängprotokoll</vt:lpstr>
      <vt:lpstr>Individuella resultat</vt:lpstr>
      <vt:lpstr>Sammanställning</vt:lpstr>
    </vt:vector>
  </TitlesOfParts>
  <Company>Svenska Friidrottsförbundet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Magnus Wickert</cp:lastModifiedBy>
  <cp:lastPrinted>2020-06-05T15:32:07Z</cp:lastPrinted>
  <dcterms:created xsi:type="dcterms:W3CDTF">2007-04-27T08:59:59Z</dcterms:created>
  <dcterms:modified xsi:type="dcterms:W3CDTF">2020-06-07T18:28:36Z</dcterms:modified>
</cp:coreProperties>
</file>